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20730" windowHeight="9000" firstSheet="10" activeTab="15"/>
  </bookViews>
  <sheets>
    <sheet name="VIATICOS Y ENCARGOS - ENERO" sheetId="1" state="hidden" r:id="rId1"/>
    <sheet name="VIATICOS Y ENCARGOS - FEBRERO" sheetId="2" state="hidden" r:id="rId2"/>
    <sheet name="VIATICOS Y ENCARGOS - MARZO" sheetId="3" state="hidden" r:id="rId3"/>
    <sheet name="I TRIMESTRE " sheetId="4" state="hidden" r:id="rId4"/>
    <sheet name="ENTREGAS" sheetId="5" state="hidden" r:id="rId5"/>
    <sheet name="VIATICOS Y ENCARGOS ABRIL" sheetId="6" state="hidden" r:id="rId6"/>
    <sheet name="MAYO " sheetId="7" state="hidden" r:id="rId7"/>
    <sheet name="JUNIO " sheetId="8" state="hidden" r:id="rId8"/>
    <sheet name="JULIO " sheetId="9" state="hidden" r:id="rId9"/>
    <sheet name="CONSOLIDADO VIATICOS" sheetId="10" r:id="rId10"/>
    <sheet name="CONSOLIDAD DE ENCARGOS" sheetId="11" r:id="rId11"/>
    <sheet name="cartas enviadas " sheetId="12" r:id="rId12"/>
    <sheet name="VIATICOS -MAR" sheetId="13" r:id="rId13"/>
    <sheet name="VIATICOS-JUN" sheetId="14" r:id="rId14"/>
    <sheet name="VIATICOS-SET" sheetId="15" r:id="rId15"/>
    <sheet name="VIATICOS DIC" sheetId="16" r:id="rId16"/>
  </sheets>
  <definedNames>
    <definedName name="_xlnm._FilterDatabase" localSheetId="10" hidden="1">'CONSOLIDAD DE ENCARGOS'!$A$1:$Z$125</definedName>
    <definedName name="_xlnm._FilterDatabase" localSheetId="9" hidden="1">'CONSOLIDADO VIATICOS'!$A$1:$T$298</definedName>
    <definedName name="_xlnm._FilterDatabase" localSheetId="6" hidden="1">'MAYO '!$A$4:$Z$44</definedName>
    <definedName name="_xlnm.Print_Area" localSheetId="15">'VIATICOS DIC'!$B$1:$L$72</definedName>
    <definedName name="_xlnm.Print_Area" localSheetId="12">'VIATICOS -MAR'!$B$1:$M$80</definedName>
    <definedName name="_xlnm.Print_Area" localSheetId="13">'VIATICOS-JUN'!$B$1:$M$76</definedName>
    <definedName name="_xlnm.Print_Area" localSheetId="14">'VIATICOS-SET'!$B$1:$M$74</definedName>
    <definedName name="_xlnm.Print_Titles" localSheetId="9">'CONSOLIDADO VIATICOS'!$1:$1</definedName>
    <definedName name="_xlnm.Print_Titles" localSheetId="15">'VIATICOS DIC'!$3:$3</definedName>
    <definedName name="_xlnm.Print_Titles" localSheetId="12">'VIATICOS -MAR'!$3:$3</definedName>
    <definedName name="_xlnm.Print_Titles" localSheetId="2">'VIATICOS Y ENCARGOS - MARZO'!$5:$5</definedName>
    <definedName name="_xlnm.Print_Titles" localSheetId="13">'VIATICOS-JUN'!$3:$3</definedName>
    <definedName name="_xlnm.Print_Titles" localSheetId="14">'VIATICOS-SET'!$3:$3</definedName>
  </definedNames>
  <calcPr fullCalcOnLoad="1"/>
</workbook>
</file>

<file path=xl/comments10.xml><?xml version="1.0" encoding="utf-8"?>
<comments xmlns="http://schemas.openxmlformats.org/spreadsheetml/2006/main">
  <authors>
    <author>egamarra</author>
  </authors>
  <commentList>
    <comment ref="N107" authorId="0">
      <text>
        <r>
          <rPr>
            <b/>
            <sz val="8"/>
            <rFont val="Tahoma"/>
            <family val="2"/>
          </rPr>
          <t>egamarra:</t>
        </r>
        <r>
          <rPr>
            <sz val="8"/>
            <rFont val="Tahoma"/>
            <family val="2"/>
          </rPr>
          <t xml:space="preserve">
MEMO 510-2012-DTN</t>
        </r>
      </text>
    </comment>
    <comment ref="L109" authorId="0">
      <text>
        <r>
          <rPr>
            <b/>
            <sz val="8"/>
            <rFont val="Tahoma"/>
            <family val="2"/>
          </rPr>
          <t>egamarra:</t>
        </r>
        <r>
          <rPr>
            <sz val="8"/>
            <rFont val="Tahoma"/>
            <family val="2"/>
          </rPr>
          <t xml:space="preserve">
RECOGIO EL CHEQUE EL 14/7</t>
        </r>
      </text>
    </comment>
  </commentList>
</comments>
</file>

<file path=xl/comments8.xml><?xml version="1.0" encoding="utf-8"?>
<comments xmlns="http://schemas.openxmlformats.org/spreadsheetml/2006/main">
  <authors>
    <author>egamarra</author>
  </authors>
  <commentList>
    <comment ref="N7" authorId="0">
      <text>
        <r>
          <rPr>
            <b/>
            <sz val="8"/>
            <rFont val="Tahoma"/>
            <family val="2"/>
          </rPr>
          <t>egamarra:</t>
        </r>
        <r>
          <rPr>
            <sz val="8"/>
            <rFont val="Tahoma"/>
            <family val="2"/>
          </rPr>
          <t xml:space="preserve">
MEMO 510-2012-DTN</t>
        </r>
      </text>
    </comment>
  </commentList>
</comments>
</file>

<file path=xl/sharedStrings.xml><?xml version="1.0" encoding="utf-8"?>
<sst xmlns="http://schemas.openxmlformats.org/spreadsheetml/2006/main" count="5754" uniqueCount="1224">
  <si>
    <t>PATRICIA CASTELLANOS CALLAO</t>
  </si>
  <si>
    <t>JAUJA</t>
  </si>
  <si>
    <t>LAMBAYEQUE</t>
  </si>
  <si>
    <t>MARLITH VASQUEZ CHAPARRO</t>
  </si>
  <si>
    <t>ALEXANDER EDWIN QUILCA CONDORI</t>
  </si>
  <si>
    <t>LUIS ALFREDO BRAYAN GUERRERO CRUZ</t>
  </si>
  <si>
    <t>AREQUIPA - TACNA</t>
  </si>
  <si>
    <t>LUIS ARTURO CERNA CCAMI</t>
  </si>
  <si>
    <t>ANTONELLA JESUS ROMERO TOLEDO</t>
  </si>
  <si>
    <t>ROY NICK ALVAREZ CHUQUILLANQUI</t>
  </si>
  <si>
    <t>CHIRISTIN CESAR CHOCANO DAVIS</t>
  </si>
  <si>
    <t>PAOLA BLANCAS AMARO</t>
  </si>
  <si>
    <t>MARCO ANTONIO BORRA RAMIREZ</t>
  </si>
  <si>
    <t>STEVEN ANIBAL FLORES OLIVERA</t>
  </si>
  <si>
    <t>THANIA HILDA ARROYO MICALAY</t>
  </si>
  <si>
    <t>MIREYA SANCHEZ RAMIREZ</t>
  </si>
  <si>
    <t>PATRICIA CECILIA POZO MENDOZA</t>
  </si>
  <si>
    <t>ALFREDO ORELLANA BATILLANA</t>
  </si>
  <si>
    <t>TORRES SIGUEÑAS CARLA</t>
  </si>
  <si>
    <t xml:space="preserve">AREQUIPA    </t>
  </si>
  <si>
    <t>QUIROZ BAZAURI FERNANDO A.</t>
  </si>
  <si>
    <t>VARGAS URBANO SILVANA</t>
  </si>
  <si>
    <t>ZAPATA GARATE ANDRES ALBERTO</t>
  </si>
  <si>
    <t>EDWARS ORIZANO RIOS</t>
  </si>
  <si>
    <t>JOSE ENRIQUE CASTRO HIGA</t>
  </si>
  <si>
    <t>EDWIN WILFREDO HUAPAYA HERENCIA</t>
  </si>
  <si>
    <t>VICTOR MELGAR DAVILA</t>
  </si>
  <si>
    <t>LUIS ALFREDO BRYAN GUERRERO CRUZ</t>
  </si>
  <si>
    <t>PUNO-CUSCO-APURIMAC</t>
  </si>
  <si>
    <t>JORGE LUIS CARDENAS CARHUAMACA</t>
  </si>
  <si>
    <t>ROJAS VILLAVICENCIO DE GUERRA</t>
  </si>
  <si>
    <t>HECTOR INGA MARIN</t>
  </si>
  <si>
    <t>MARIELA SIFUENTES HUAMAN</t>
  </si>
  <si>
    <t>MARIA LAZO HERRERA</t>
  </si>
  <si>
    <t>ANDRES ALBERTO ZAPATA GARATE</t>
  </si>
  <si>
    <t>CUSCO-APURIMAC</t>
  </si>
  <si>
    <t>FERNANDO AUGUSTO QUIROZ BASAURI</t>
  </si>
  <si>
    <t>WALTER PALOMINO DEZA</t>
  </si>
  <si>
    <t>TALIA LISSETH RODRIGUEZ PEÑA</t>
  </si>
  <si>
    <t xml:space="preserve">CUSCO  </t>
  </si>
  <si>
    <t>CARLIA TELLO RODRIGUEZ</t>
  </si>
  <si>
    <t>KATTY AGUILAR ROMERO</t>
  </si>
  <si>
    <t>MARIA CECILIA PIÑAN INDACOCHEA</t>
  </si>
  <si>
    <t>ALBERTO EFRAIN MORALES SANTIVAÑEZ</t>
  </si>
  <si>
    <t>JUAN JOSE CASTAÑEDA ATANACIO</t>
  </si>
  <si>
    <t>LUIS ANGEL PANIZO CUARESMA</t>
  </si>
  <si>
    <t>IRIS BEATRIZ PACHECO CLAROS</t>
  </si>
  <si>
    <t>PIERINA PILAR GUERRERO CHE</t>
  </si>
  <si>
    <t>JOEL ENRIQUE CASTRO HIGA</t>
  </si>
  <si>
    <t>RAUL MENACHO MARCELO</t>
  </si>
  <si>
    <t>HUACHO</t>
  </si>
  <si>
    <t>ARTEMIO GONZALES RAMIREZ</t>
  </si>
  <si>
    <t>ALBERTO APONTE LECTOR</t>
  </si>
  <si>
    <t>RAFAEL ARAUZO AGÜERO</t>
  </si>
  <si>
    <t>WILFREDO ARTEMIO SANCHEZ BARRIONUEVO</t>
  </si>
  <si>
    <t>EDGAR  PERCY ZAPANA GUTIERREZ</t>
  </si>
  <si>
    <t>VANESSA CRISTOBAL JIMENEZ</t>
  </si>
  <si>
    <t>DELIA PEÑARES RAYMUNDO</t>
  </si>
  <si>
    <t>02</t>
  </si>
  <si>
    <t>CARMEN ISABEL SANTILLAN SARMIENTO</t>
  </si>
  <si>
    <t>TRUJILLO-HUARAZ</t>
  </si>
  <si>
    <t>51-54</t>
  </si>
  <si>
    <t>VIATICOS  OTORGADOS  AL  I  TRIMESTRE 2014</t>
  </si>
  <si>
    <t>FECHA</t>
  </si>
  <si>
    <t>Nº VIATIC.</t>
  </si>
  <si>
    <t>COMPROBANTE DE PAGO</t>
  </si>
  <si>
    <t>Nombre Persona</t>
  </si>
  <si>
    <t>LUGAR</t>
  </si>
  <si>
    <t>IMPORTE ENTREGADO</t>
  </si>
  <si>
    <t xml:space="preserve"> Nº SIAF</t>
  </si>
  <si>
    <t>META</t>
  </si>
  <si>
    <t>DESDE</t>
  </si>
  <si>
    <t>HASTA</t>
  </si>
  <si>
    <t>FECHA LIMITE PARA RENDIR</t>
  </si>
  <si>
    <t>FECHA DE RECEPCION</t>
  </si>
  <si>
    <t>Nº Memo</t>
  </si>
  <si>
    <t>IMPORTE RENDIDO</t>
  </si>
  <si>
    <t>IMPORTE DE DEVOLUCION</t>
  </si>
  <si>
    <t># DE PAPELETA</t>
  </si>
  <si>
    <t>Nº DE R/I</t>
  </si>
  <si>
    <t>TOTAL</t>
  </si>
  <si>
    <t>DIFERENCIA</t>
  </si>
  <si>
    <t>ENERO</t>
  </si>
  <si>
    <t>ESTADO</t>
  </si>
  <si>
    <t>PLAZOS</t>
  </si>
  <si>
    <t>C/P</t>
  </si>
  <si>
    <t>CORREOS</t>
  </si>
  <si>
    <t>NAPOLEON PEREZ MACHUCA</t>
  </si>
  <si>
    <t>PIURA - TARAPOTO-PIURA</t>
  </si>
  <si>
    <t>FIORELLA MARCELLINI ANTONIO</t>
  </si>
  <si>
    <t>LIMA- IQUITOS</t>
  </si>
  <si>
    <t>Nº DE ENCARGO</t>
  </si>
  <si>
    <t>MARLITH NAVARRO</t>
  </si>
  <si>
    <t>LIMA</t>
  </si>
  <si>
    <t>Ejecucion del Gasto</t>
  </si>
  <si>
    <t>Saldo del OSCE</t>
  </si>
  <si>
    <t>Pendiente la presentación de la Rendición</t>
  </si>
  <si>
    <t>La rendición está observada</t>
  </si>
  <si>
    <t>El viático fue anulado</t>
  </si>
  <si>
    <t xml:space="preserve">       Monto Solicitado</t>
  </si>
  <si>
    <t>PATRICIA JOANNA CASTELLANOS CALLAO</t>
  </si>
  <si>
    <t xml:space="preserve"> MARISOL INCA ALEGRIA</t>
  </si>
  <si>
    <t>ISABEL MENDOZA DEL CARPIO</t>
  </si>
  <si>
    <t>VICTORIA RAQUEL PEREZ AGUILAR</t>
  </si>
  <si>
    <t xml:space="preserve"> CARLOS ORLANDO ZAPATA RIOS</t>
  </si>
  <si>
    <t>YOVAN MENDOZA GAMBOA</t>
  </si>
  <si>
    <t>MARCO ANTONIO PEZO REATEGUI</t>
  </si>
  <si>
    <t>LAURA IRENE CHUMPISUCA</t>
  </si>
  <si>
    <t xml:space="preserve"> SEGUNDO VICTOR LEON RAMIREZ</t>
  </si>
  <si>
    <t>JUAN CARLOS BRAVO VALENCIA</t>
  </si>
  <si>
    <t xml:space="preserve"> ANGEL HILARIO SANCHEZ GONZALES</t>
  </si>
  <si>
    <t xml:space="preserve"> RITA ALINA TORRES PEREZ</t>
  </si>
  <si>
    <t>YANIRA CRISTINA YOUNG HUAYANEY</t>
  </si>
  <si>
    <t>SUSANA GACELA GUTIERREZ DIAZ</t>
  </si>
  <si>
    <t xml:space="preserve"> ELFY ZULEMA REYES SANCHEZ</t>
  </si>
  <si>
    <t xml:space="preserve"> ISABEL CHIRINOS FLORES</t>
  </si>
  <si>
    <t xml:space="preserve"> MARIANELA MIGUEL ARAUJO</t>
  </si>
  <si>
    <t>JHON PAVEL ESCALANTE PACHECO</t>
  </si>
  <si>
    <t xml:space="preserve"> GUILLERMO JOEL MAYO ZAMBRANO</t>
  </si>
  <si>
    <t>AYACUCHO - LIMA</t>
  </si>
  <si>
    <t>CUZCO - LIMA</t>
  </si>
  <si>
    <t>AREQUIPA - LIMA</t>
  </si>
  <si>
    <t>CAJAMARCA- LIMA</t>
  </si>
  <si>
    <t>CHICLAYO - LIMA</t>
  </si>
  <si>
    <t>IQUITOS - LIMA</t>
  </si>
  <si>
    <t>TARAPOTO-LIMA</t>
  </si>
  <si>
    <t>ABANCAY -LIMA</t>
  </si>
  <si>
    <t>TRUJILLO - LIMA</t>
  </si>
  <si>
    <t>TARAPOTO - LIMA</t>
  </si>
  <si>
    <t>TACNA - LIMA</t>
  </si>
  <si>
    <t>PUERTO MALDONADO - LIMA</t>
  </si>
  <si>
    <t>PUCALLPA - LIMA</t>
  </si>
  <si>
    <t>TUMBES - LIMA</t>
  </si>
  <si>
    <t>PUNO - LIMA</t>
  </si>
  <si>
    <t>HUARAZ - LIMA</t>
  </si>
  <si>
    <t>ICA - LIMA</t>
  </si>
  <si>
    <t>HUANCAVELICA - LIMA</t>
  </si>
  <si>
    <t>HUANCAYO - LIMA</t>
  </si>
  <si>
    <t>HUANUCO - LIMA</t>
  </si>
  <si>
    <t xml:space="preserve">          VIATICOS 2012</t>
  </si>
  <si>
    <r>
      <t xml:space="preserve">                  </t>
    </r>
    <r>
      <rPr>
        <b/>
        <sz val="14"/>
        <color indexed="8"/>
        <rFont val="Calibri"/>
        <family val="2"/>
      </rPr>
      <t xml:space="preserve">           ENCARGOS 2012</t>
    </r>
  </si>
  <si>
    <t>040-2012/DSU-PAA</t>
  </si>
  <si>
    <t>CONFORME</t>
  </si>
  <si>
    <t>FUERA</t>
  </si>
  <si>
    <t>Saldos OSCE</t>
  </si>
  <si>
    <t>Saldos Pendientes</t>
  </si>
  <si>
    <t>CARMEN ANDREA SANTA CRUZ ALVAREZ</t>
  </si>
  <si>
    <t>CUSCO</t>
  </si>
  <si>
    <t>PATRICIA ZEVALLO VALVERDE</t>
  </si>
  <si>
    <t>KARIN YANET SUYO VALDIVIA</t>
  </si>
  <si>
    <t>AREQUIPA- PTO MALDONADO</t>
  </si>
  <si>
    <t>LAURA GUTIERREZ GONZALES</t>
  </si>
  <si>
    <t>LIMA - AYACUCHO</t>
  </si>
  <si>
    <t>044-2012/OGI-HIH</t>
  </si>
  <si>
    <t>-</t>
  </si>
  <si>
    <t>50886637/51046501</t>
  </si>
  <si>
    <t>OBSERVACION</t>
  </si>
  <si>
    <t>062-2012/COZ-PZV</t>
  </si>
  <si>
    <t>CONFORNE</t>
  </si>
  <si>
    <t>047-2012/OGI-HIH</t>
  </si>
  <si>
    <t>CARLA FLORES MONTOYA</t>
  </si>
  <si>
    <t>LIMA - AUSTRALIA</t>
  </si>
  <si>
    <t>PATRICIA ZEVALLOS VALVERDE</t>
  </si>
  <si>
    <t>LIMA- TACNA</t>
  </si>
  <si>
    <t>410/411/412</t>
  </si>
  <si>
    <t>DENTRO</t>
  </si>
  <si>
    <t>NOMBRE DEL COMISIONADO</t>
  </si>
  <si>
    <t>NOMBRE DEL ENCARGADO</t>
  </si>
  <si>
    <t>Marisol Inca Alegría</t>
  </si>
  <si>
    <t xml:space="preserve">Ysabel Ana Maria Mendoza del Carpio </t>
  </si>
  <si>
    <t>Patricia Joanna Castellanos Callao</t>
  </si>
  <si>
    <t xml:space="preserve">Victoria Raquel Pérez Aguilar </t>
  </si>
  <si>
    <t>Yován Mendoza Gamboa</t>
  </si>
  <si>
    <t xml:space="preserve">Marianela Miguel, Araujo             </t>
  </si>
  <si>
    <t>John Pabel Escalante Pacheco</t>
  </si>
  <si>
    <t>Guillermo Joel Mayo Zambrano</t>
  </si>
  <si>
    <t>Elfly Zulema Reyes Sánchez</t>
  </si>
  <si>
    <t>Isabel Chirinos Flores</t>
  </si>
  <si>
    <t xml:space="preserve">Marco Antonio Pezo Reátegui            </t>
  </si>
  <si>
    <t xml:space="preserve">Napoleón Pérez Machuca            </t>
  </si>
  <si>
    <t>Rita Alina Torres Pérez</t>
  </si>
  <si>
    <t>Angel Hilario Sánchez González</t>
  </si>
  <si>
    <t>Susana Gacela Gutiérrez Díaz</t>
  </si>
  <si>
    <t>Juan Carlos Bravo Valencia</t>
  </si>
  <si>
    <t>Segundo Víctor León Ramírez</t>
  </si>
  <si>
    <t>Laura Irene Avila Chumpisuca</t>
  </si>
  <si>
    <t>Yanira Cristina Young Huayaney</t>
  </si>
  <si>
    <t>077/085-2012/COZ-PZV</t>
  </si>
  <si>
    <t>ODE ENCARGADA</t>
  </si>
  <si>
    <t>ABANCAY</t>
  </si>
  <si>
    <t>AREQUIPA</t>
  </si>
  <si>
    <t>AYACUCHO</t>
  </si>
  <si>
    <t>CAJAMARCA</t>
  </si>
  <si>
    <t>CHICLAYO</t>
  </si>
  <si>
    <t>HUANCAVELICA</t>
  </si>
  <si>
    <t>HUANCAYO</t>
  </si>
  <si>
    <t>HUANUCO</t>
  </si>
  <si>
    <t>HUARAZ</t>
  </si>
  <si>
    <t>ICA</t>
  </si>
  <si>
    <t>IQUITOS</t>
  </si>
  <si>
    <t>PIURA</t>
  </si>
  <si>
    <t>PUCALLPA</t>
  </si>
  <si>
    <t>TACNA</t>
  </si>
  <si>
    <t>TARAPOTO</t>
  </si>
  <si>
    <t>TRUJILLO</t>
  </si>
  <si>
    <t>TUMBES</t>
  </si>
  <si>
    <t>PUERTO MALDONADO</t>
  </si>
  <si>
    <t>PUNO</t>
  </si>
  <si>
    <t>DANNY RAMOS CABEZUDO</t>
  </si>
  <si>
    <t>LIMA- MOYOBAMBA</t>
  </si>
  <si>
    <t>AREQUIPA- CUSCO- TRUJILLO</t>
  </si>
  <si>
    <t>REMBOLSO POR GASTO EFECTUADO</t>
  </si>
  <si>
    <t>LIMA - TRUJILLO</t>
  </si>
  <si>
    <t>060-2012/OGI-HIH</t>
  </si>
  <si>
    <t>085-2012/COZ-PZV</t>
  </si>
  <si>
    <t>FEDHERYCK VERGARA MARRO</t>
  </si>
  <si>
    <t>104-2012/COZ-PZV</t>
  </si>
  <si>
    <t>LIMA-CHICLAYO</t>
  </si>
  <si>
    <t>ROSA NAVIA CONDORENA</t>
  </si>
  <si>
    <t>CARLOS ORLANDO ZAPATA RIOS</t>
  </si>
  <si>
    <t>MONICA RAMOS ORTIZ</t>
  </si>
  <si>
    <t>OMAR ANTONIO TERRONES CARRERA</t>
  </si>
  <si>
    <t>MAGALY ROJAS DELGADO</t>
  </si>
  <si>
    <t>MARCO MENDOZA BECERRA</t>
  </si>
  <si>
    <t>KARINA BEATRIZ VASQUEZ OLANO</t>
  </si>
  <si>
    <t>Tener en cuenta para considerar en el Registro de Compras</t>
  </si>
  <si>
    <t>103-2012/DAA-FPM</t>
  </si>
  <si>
    <t>50240474/50240635</t>
  </si>
  <si>
    <t>23/02/2012/02/03/2012</t>
  </si>
  <si>
    <t xml:space="preserve">              ENCARGOS 2012</t>
  </si>
  <si>
    <t>29/02/20012</t>
  </si>
  <si>
    <t>GISELA NEIRA RENERA</t>
  </si>
  <si>
    <t>ANULADO</t>
  </si>
  <si>
    <t>124-2012/COZ-PZV</t>
  </si>
  <si>
    <t>123-2012/COZ-PZV</t>
  </si>
  <si>
    <t>MARZO</t>
  </si>
  <si>
    <t>LUIS BOSSANO LOMELLINI</t>
  </si>
  <si>
    <t>0247-2012/OGI-HIH</t>
  </si>
  <si>
    <t>026-2012/SPE-RCP</t>
  </si>
  <si>
    <t>025-2012/SPE-RCP</t>
  </si>
  <si>
    <t>MAGALI FIORELLA ROJAS DELGADO</t>
  </si>
  <si>
    <t>MEXICO</t>
  </si>
  <si>
    <t>506-2012/SG</t>
  </si>
  <si>
    <t>215-2012/DTN-AEO</t>
  </si>
  <si>
    <t>530-2012/SG</t>
  </si>
  <si>
    <t>PATRICIA ZEVALLOS VALVERDE - AMPLIACION DE VIATICOS</t>
  </si>
  <si>
    <t>145-2012/COZ-PZV</t>
  </si>
  <si>
    <t>141-2012/DSU-PAA</t>
  </si>
  <si>
    <t>DEBE EFECTUAR EL COBRO DEL CHEQUE PARA PODER HACER LA RENDICION DEL VIATICO</t>
  </si>
  <si>
    <t>006-2012-OZT/COZR</t>
  </si>
  <si>
    <t>PATRICIA ALARCON ALVIZURI</t>
  </si>
  <si>
    <t>MOYOBAMBA</t>
  </si>
  <si>
    <t>VICTOR VILLANUEVA SANDOVAL</t>
  </si>
  <si>
    <t>Ana Facundo Peña</t>
  </si>
  <si>
    <t>MANUEL ENRIQUEZ ANAYA</t>
  </si>
  <si>
    <t>VIOLETA LUCERO FERREYRA CORAL</t>
  </si>
  <si>
    <t>151-2012/COZ-PZV</t>
  </si>
  <si>
    <t>252-2012/DTN-AEO</t>
  </si>
  <si>
    <t>244-2012/DTN-AEO</t>
  </si>
  <si>
    <t>160-2012/COZ-PZV</t>
  </si>
  <si>
    <t>FIRMA DE LA CONTADORA Y ARCHIVAR LA RENDICION EN EL C/P</t>
  </si>
  <si>
    <t>ARCHIVAR LA RENDICION EN EL C/P</t>
  </si>
  <si>
    <t>*</t>
  </si>
  <si>
    <r>
      <t xml:space="preserve">* </t>
    </r>
    <r>
      <rPr>
        <b/>
        <sz val="8"/>
        <color indexed="10"/>
        <rFont val="Calibri"/>
        <family val="2"/>
      </rPr>
      <t>Son devoluciones efectuadas por el comisionado, siendo estos entregados a Jessica Pacheco, para generarle un Recibo de Ingreso, se encuentran pendientes de entrega.</t>
    </r>
  </si>
  <si>
    <t>Nº</t>
  </si>
  <si>
    <t>OMAR  TERRONES CARRERA</t>
  </si>
  <si>
    <t xml:space="preserve">       FEBRERO</t>
  </si>
  <si>
    <t xml:space="preserve">                    VIATICOS 2012</t>
  </si>
  <si>
    <t>ESTADO ACTUAL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</si>
  <si>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Son devoluciones efectuadas por el comisionado, siendo estos entregados a Jessica Pacheco, para generarle un Recibo de Ingreso. Se encuentran pendientes de entrega</t>
  </si>
  <si>
    <t xml:space="preserve">     Posteriormente deberan proceder en efectuar la Devolución en el SIAF.</t>
  </si>
  <si>
    <t xml:space="preserve">                                                                                                                                            Posteriormente, deberan proceder en efectuar la Devolución en el SIAF.</t>
  </si>
  <si>
    <t xml:space="preserve">                   ENCARGOS 2012</t>
  </si>
  <si>
    <t xml:space="preserve">   FEBRERO</t>
  </si>
  <si>
    <t xml:space="preserve"> ARCHIVAR LA RENDICION EN EL C/P</t>
  </si>
  <si>
    <t>SE ENCUENTRA PENDIENTE SU RENDICIÓN DE VIATICOS</t>
  </si>
  <si>
    <t>LAS RENDICIONES SERÁN EFECTUADAS EN EL MES DE ABRIL</t>
  </si>
  <si>
    <t>AMPLIACION DE VIATICOS PARA CARLOS ORLANDO ZAPATA RIOS</t>
  </si>
  <si>
    <t xml:space="preserve">               VIATICOS 2012</t>
  </si>
  <si>
    <t>VIATICOS - FEBRERO 2012</t>
  </si>
  <si>
    <t>ENCARGOS - FEBRERO 2012</t>
  </si>
  <si>
    <t>VIATICOS - MARZO 2012</t>
  </si>
  <si>
    <t>LA RENDICION, SE ENCUENTRA EN T, DEBERÁ APROBARSE LA RENDICION Y PROCEDER CON LA DEVOLUCIÓN - ARCHIVAR LA RENDICION EN EL C/P</t>
  </si>
  <si>
    <t>LA RENDICION SE ENCUENTRA EN T, DEBERÁ APROBARSE LA RENDICION - ARCHIVAR LA RENDICION EN EL C/P</t>
  </si>
  <si>
    <t>FIRMA DE LA CONTADORA Y ARCHIVAR LA RENDICION EN EL C/P PERO LOS ORIGINALES, ESTOS HAN SIDO ENVIADOS VIA COURIER</t>
  </si>
  <si>
    <t xml:space="preserve">ABRIL </t>
  </si>
  <si>
    <t>VIATICOS - ABRIL  2012</t>
  </si>
  <si>
    <t xml:space="preserve">JANIER CABRERA ANYAIPOMA </t>
  </si>
  <si>
    <t xml:space="preserve">HUANCAVELICA </t>
  </si>
  <si>
    <t>INFORME 011-2012-VVS</t>
  </si>
  <si>
    <t>011-2012-SSM-VVS</t>
  </si>
  <si>
    <t>3 y 9 de abril</t>
  </si>
  <si>
    <t>49708096
49001448</t>
  </si>
  <si>
    <t xml:space="preserve">KARINA BEATRIZ VASQUEZ OLANO </t>
  </si>
  <si>
    <t xml:space="preserve">FELICITA VANESSA CASTRO HUANCA </t>
  </si>
  <si>
    <t xml:space="preserve">TRUJILLO </t>
  </si>
  <si>
    <t xml:space="preserve">ERICK JOEL MENDOZA MERINO </t>
  </si>
  <si>
    <t xml:space="preserve">CHICLAYO </t>
  </si>
  <si>
    <t xml:space="preserve">YA PRESENTO </t>
  </si>
  <si>
    <t xml:space="preserve">ALBERTO SANTIAGO APONTE LECTOR </t>
  </si>
  <si>
    <t>VIÁTICOS I TRIMESTRE 2012</t>
  </si>
  <si>
    <t>TOTAL AL I TRIMESTRE</t>
  </si>
  <si>
    <t>135-2012-PRE</t>
  </si>
  <si>
    <t>218-2012-COZ-PZV</t>
  </si>
  <si>
    <t>216-2012-COZ-PZV</t>
  </si>
  <si>
    <t xml:space="preserve">COMUNICA CANCELACIÓN DE COMISIÓN </t>
  </si>
  <si>
    <t>303-2012-DTN-AEO</t>
  </si>
  <si>
    <t>INFORME 011-2012-SSM-VVS</t>
  </si>
  <si>
    <t>305-2012-DTN-AEO</t>
  </si>
  <si>
    <t xml:space="preserve">INFORME </t>
  </si>
  <si>
    <t xml:space="preserve">304-2012-DTN-AEO </t>
  </si>
  <si>
    <t>193-2012-DSU</t>
  </si>
  <si>
    <t>315-2012-DTN-AEO</t>
  </si>
  <si>
    <t>235-2012-COZ-PZV</t>
  </si>
  <si>
    <t>OBSERVADO , FALTA REINTEGRAR 70</t>
  </si>
  <si>
    <t>205-2012-DSU</t>
  </si>
  <si>
    <t xml:space="preserve">JHON PABEL ESCALANTE PACHECO </t>
  </si>
  <si>
    <t>MAYO</t>
  </si>
  <si>
    <t>VIATICOS - MAYO   2012</t>
  </si>
  <si>
    <t xml:space="preserve">KARIN JANET SUYO VALDIVIA </t>
  </si>
  <si>
    <t xml:space="preserve">GISELA NEIRA RENTERIA </t>
  </si>
  <si>
    <t xml:space="preserve">CARLOS LUIS IREIJO MITSUTA </t>
  </si>
  <si>
    <t xml:space="preserve">AREQUIPA </t>
  </si>
  <si>
    <t>346-2012-DETN-AEO</t>
  </si>
  <si>
    <t>357-2012-DTN</t>
  </si>
  <si>
    <t>RUBEN PALOMINO AREVALO</t>
  </si>
  <si>
    <t xml:space="preserve">DAVID PAÚL PRADO CAMERO </t>
  </si>
  <si>
    <t xml:space="preserve">CHIMBOTE </t>
  </si>
  <si>
    <t xml:space="preserve">SANCHEZ SANCHEZ KARIN OLINDA </t>
  </si>
  <si>
    <t>CASTRO HUANCA FELICITA VANESSA</t>
  </si>
  <si>
    <t xml:space="preserve">ALZAMORA GUTIERREZ CARLA ROSALIA </t>
  </si>
  <si>
    <t xml:space="preserve">ROJAS REMICIO ANA FABIOLA </t>
  </si>
  <si>
    <t xml:space="preserve">VASQUEZ OLANO KARINA BEATRIZ </t>
  </si>
  <si>
    <t xml:space="preserve">IQUITOS </t>
  </si>
  <si>
    <t xml:space="preserve">DELGADO MESIA KATHERINE </t>
  </si>
  <si>
    <t xml:space="preserve">TUMBES </t>
  </si>
  <si>
    <t xml:space="preserve">WONG PINCHE ADRIANO </t>
  </si>
  <si>
    <t xml:space="preserve">PUCALLPA </t>
  </si>
  <si>
    <t xml:space="preserve">VARA MALLQUI WILSON </t>
  </si>
  <si>
    <t xml:space="preserve">VERGARA PADILLA CARLOS EDUARDO </t>
  </si>
  <si>
    <t xml:space="preserve">INGA BATALLA ANGEL ALEJO </t>
  </si>
  <si>
    <t xml:space="preserve">ARAUJO FARRO ABEL NARCISO </t>
  </si>
  <si>
    <t xml:space="preserve">PIURA </t>
  </si>
  <si>
    <t xml:space="preserve">PEZO MURGA YOELI LIZETTE </t>
  </si>
  <si>
    <t xml:space="preserve">LOPEZ DELGADO ANA MERY </t>
  </si>
  <si>
    <t xml:space="preserve">TACNA </t>
  </si>
  <si>
    <t xml:space="preserve">MATUTE MORENO ERICKA POLLET </t>
  </si>
  <si>
    <t xml:space="preserve">PUNO </t>
  </si>
  <si>
    <t xml:space="preserve">ONTANEDA MORE LUIS ARMANDO </t>
  </si>
  <si>
    <t xml:space="preserve">HUANUCO </t>
  </si>
  <si>
    <t xml:space="preserve">JULCA MORENO RUBEN OMAR </t>
  </si>
  <si>
    <t xml:space="preserve">PUERTO MALDONADO </t>
  </si>
  <si>
    <t xml:space="preserve">BLAS RIVERA OMAR BRUCE </t>
  </si>
  <si>
    <t xml:space="preserve">CUSCO/ABANCAY </t>
  </si>
  <si>
    <t xml:space="preserve">SILVA FLORES KARLA YASMIN </t>
  </si>
  <si>
    <t xml:space="preserve">HUANCAYO </t>
  </si>
  <si>
    <t xml:space="preserve">TRUJILLO HUAMAN ABDEL JAMES </t>
  </si>
  <si>
    <t xml:space="preserve">ICA </t>
  </si>
  <si>
    <t xml:space="preserve">DIAZ SURCO MIGUEL ANGEL </t>
  </si>
  <si>
    <t xml:space="preserve">HUANCAYO /HUANCAVELICA </t>
  </si>
  <si>
    <t xml:space="preserve">REGSITRO DE COMPRAS - CM </t>
  </si>
  <si>
    <t xml:space="preserve">347-2012-DTN-AEO </t>
  </si>
  <si>
    <t xml:space="preserve">LUIS ERNESTO PAYAT TRUJILLO </t>
  </si>
  <si>
    <t xml:space="preserve">SONIA TATIANA ANGULO REATEGUI </t>
  </si>
  <si>
    <t xml:space="preserve">MAGALI FIORELLA ROJAS DELGADO </t>
  </si>
  <si>
    <t xml:space="preserve">MARCO MENDOZA BECERRA </t>
  </si>
  <si>
    <t xml:space="preserve">BERTHA PATRICIA ALARCON ALVIZURI </t>
  </si>
  <si>
    <t>ALFREDO EDUARDO ORELLANA BATTILANA</t>
  </si>
  <si>
    <t xml:space="preserve">FELIX HENRY GUTIERREZ CASTILLO </t>
  </si>
  <si>
    <t>287-2012-COZ-AOB</t>
  </si>
  <si>
    <t>282-2012/COZ-AOB</t>
  </si>
  <si>
    <t>C.P.</t>
  </si>
  <si>
    <t xml:space="preserve">ENCARGOS </t>
  </si>
  <si>
    <t xml:space="preserve">OBSERVACIONES </t>
  </si>
  <si>
    <t xml:space="preserve">MONICA PATRICIA RAMOS ORTIZ </t>
  </si>
  <si>
    <t xml:space="preserve">ARBITRAJE </t>
  </si>
  <si>
    <t xml:space="preserve">SOLICITANTE DEL ENCARGO </t>
  </si>
  <si>
    <t>210-2012-DAA</t>
  </si>
  <si>
    <t>ENCARGOS - ABRIL  2012</t>
  </si>
  <si>
    <t xml:space="preserve">PATRICIA REYNAGA ALVARADO </t>
  </si>
  <si>
    <t xml:space="preserve">MOQUEGUA </t>
  </si>
  <si>
    <t>MARISOL INCA ALEGRÍA</t>
  </si>
  <si>
    <t xml:space="preserve">YSABEL ANA MARIA MENDOZA DEL CARPIO </t>
  </si>
  <si>
    <t>MADELEYNE MONTOYA SÁNCHEZ</t>
  </si>
  <si>
    <t>CARLOS ORLANDO ZAPATA RÍOS</t>
  </si>
  <si>
    <t>YOVÁN MENDOZA GAMBOA</t>
  </si>
  <si>
    <t>ROCKSANA YUDY RAMIREZ BRONCANO</t>
  </si>
  <si>
    <t xml:space="preserve">MARIANELA MIGUEL, ARAUJO             </t>
  </si>
  <si>
    <t>GUILLERMO JOEL MAYO ZAMBRANO</t>
  </si>
  <si>
    <t>ELFLY ZULEMA REYES SÁNCHEZ</t>
  </si>
  <si>
    <t>LISBET ELSA, LUCANA PUCHURRI</t>
  </si>
  <si>
    <t xml:space="preserve">MARCO ANTONIO PEZO REÁTEGUI            </t>
  </si>
  <si>
    <t>FRIDA FABIOLA SEMINARIO GUERRERO</t>
  </si>
  <si>
    <t>RITA ALINA TORRES PÉREZ</t>
  </si>
  <si>
    <t>FELIX HENRY GUTIERREZ CASTILLO</t>
  </si>
  <si>
    <t>SUSANA GACELA GUTIÉRREZ DÍAZ</t>
  </si>
  <si>
    <t>WALTER JUAN CHATA CCALLO</t>
  </si>
  <si>
    <t>SEGUNDO VÍCTOR LEÓN RAMÍREZ</t>
  </si>
  <si>
    <t>DANIEL FLORIAN MEDINA</t>
  </si>
  <si>
    <t>HUÁNUCO</t>
  </si>
  <si>
    <t xml:space="preserve">ANGEL CARRILLO LEVANO </t>
  </si>
  <si>
    <t xml:space="preserve">ALBERTO EFRAIN MORALES SANTIVAÑEZ </t>
  </si>
  <si>
    <t>309-2012-COZ-AOB</t>
  </si>
  <si>
    <t>307-2012-COZ-AOB</t>
  </si>
  <si>
    <t>420-2012-LOG</t>
  </si>
  <si>
    <t>º</t>
  </si>
  <si>
    <t>JOHN PAVEL ESCALANTE PACHECHO</t>
  </si>
  <si>
    <t xml:space="preserve">MARCO AURELIO MONTOYA LAZARTE </t>
  </si>
  <si>
    <t>174-2012-PRE</t>
  </si>
  <si>
    <t xml:space="preserve">APARCANA GUILLEN CARLOS ALEXANDER </t>
  </si>
  <si>
    <t>ARAUZO AGÜERO RAFAEL</t>
  </si>
  <si>
    <t>164-2012-OGI-AOB</t>
  </si>
  <si>
    <t>264-2012-DSU</t>
  </si>
  <si>
    <t>428-2012-DTN-JSS</t>
  </si>
  <si>
    <t xml:space="preserve">ABEL NARCISO ARAUJO FARRO </t>
  </si>
  <si>
    <t xml:space="preserve">ANGEL ALEJO INGA BATALLA </t>
  </si>
  <si>
    <t>VIATICOS - JUNIO    2012</t>
  </si>
  <si>
    <t xml:space="preserve">JUNIO </t>
  </si>
  <si>
    <t>435-2012-DTN</t>
  </si>
  <si>
    <t>374-2012-OPR-TALA</t>
  </si>
  <si>
    <t>433-2012-DTN</t>
  </si>
  <si>
    <t>343-2012-COZ-AOB</t>
  </si>
  <si>
    <t>432-2012-DTN</t>
  </si>
  <si>
    <t>432-2012-DTN-JSS</t>
  </si>
  <si>
    <t>444-2012-DTN</t>
  </si>
  <si>
    <t>445-2012-DTN</t>
  </si>
  <si>
    <t>x</t>
  </si>
  <si>
    <t>X</t>
  </si>
  <si>
    <t xml:space="preserve">ENTREGA DE CARGO DE VIATICOS DE ABRIL </t>
  </si>
  <si>
    <t xml:space="preserve">ENTREGA DE ENCARGOS DE ABRIL </t>
  </si>
  <si>
    <t>346-2012-DTN-AEO</t>
  </si>
  <si>
    <t xml:space="preserve">DAVID PRADA </t>
  </si>
  <si>
    <t>438-2012-DTN-JSS</t>
  </si>
  <si>
    <t xml:space="preserve">VICTOR VILLANUEVA SANDOVAL </t>
  </si>
  <si>
    <t xml:space="preserve">CUSCO </t>
  </si>
  <si>
    <t xml:space="preserve">CARLOS ORLANDO ZAPATA RIOS </t>
  </si>
  <si>
    <t>400-2012-COZ-AOB</t>
  </si>
  <si>
    <t>401-2012-COZ-AOB</t>
  </si>
  <si>
    <t>462-2012-DTN</t>
  </si>
  <si>
    <t>51567456
50240943</t>
  </si>
  <si>
    <t>07/6/2012
13/06/2012</t>
  </si>
  <si>
    <t>461-2012-DTN</t>
  </si>
  <si>
    <t xml:space="preserve">VIATICOS RENDIDOS EN MAYO </t>
  </si>
  <si>
    <t xml:space="preserve">VIATICOS RENDIDOS EN JUNIO </t>
  </si>
  <si>
    <t>VIATICOS - JULIO  2012</t>
  </si>
  <si>
    <t xml:space="preserve">JULIO </t>
  </si>
  <si>
    <t xml:space="preserve">ROSA ANGELA NAVIA CONDORENA </t>
  </si>
  <si>
    <t xml:space="preserve">ALBERTO MORALES SANTIVAÑEZ </t>
  </si>
  <si>
    <t>CHIMBOTE</t>
  </si>
  <si>
    <t xml:space="preserve">MARTIN CHRISTIAN RUIZ ESCOBAR </t>
  </si>
  <si>
    <t>510-2012-DTN</t>
  </si>
  <si>
    <t xml:space="preserve"> OBSERVADO </t>
  </si>
  <si>
    <t xml:space="preserve">JUAN ALBERTO ANDRADE AURIS </t>
  </si>
  <si>
    <t>LOG</t>
  </si>
  <si>
    <t xml:space="preserve">ROCKSANA YUDY RAMIREZ BRONCANO </t>
  </si>
  <si>
    <t>ZONALES</t>
  </si>
  <si>
    <t xml:space="preserve">FRIDA SEMINARIO </t>
  </si>
  <si>
    <t>VARIAS</t>
  </si>
  <si>
    <t>MEMO 429-2012-COZ-AOB</t>
  </si>
  <si>
    <t>MEMO 560-2012-LOG</t>
  </si>
  <si>
    <t>OBSERVACIONES</t>
  </si>
  <si>
    <t xml:space="preserve"> - </t>
  </si>
  <si>
    <t xml:space="preserve"> -</t>
  </si>
  <si>
    <t>WW</t>
  </si>
  <si>
    <t xml:space="preserve"> 560-2012-LOG</t>
  </si>
  <si>
    <t xml:space="preserve"> 429-2012-COZ-AOB</t>
  </si>
  <si>
    <t xml:space="preserve">LOGÍSTICA </t>
  </si>
  <si>
    <t xml:space="preserve">Publicidad </t>
  </si>
  <si>
    <t>450-2012-COZ-MRE</t>
  </si>
  <si>
    <t xml:space="preserve">MARCO ANTONIO PEZO REATEGUI </t>
  </si>
  <si>
    <t xml:space="preserve">SUSAN GACELA GUTIERREZ DIAZ </t>
  </si>
  <si>
    <t>587-2012-DTN</t>
  </si>
  <si>
    <t>453-2012-COZ-MCRE</t>
  </si>
  <si>
    <t xml:space="preserve">MIGUEL ANGEL LLERENA MANCHEGO </t>
  </si>
  <si>
    <t>457-2012-COZ-MRE</t>
  </si>
  <si>
    <t>468-2012-COZ-MRE</t>
  </si>
  <si>
    <t>606-2012-DTN</t>
  </si>
  <si>
    <t>488-2012-COZ-MRE</t>
  </si>
  <si>
    <t>479-2012-COZ-MRE</t>
  </si>
  <si>
    <t>483-2012-COZ-MRE</t>
  </si>
  <si>
    <t xml:space="preserve">491-2012-COZ-MRE </t>
  </si>
  <si>
    <t>497-2012-COZ-MRE</t>
  </si>
  <si>
    <t>498-2012-COZ-MRE</t>
  </si>
  <si>
    <t>522-2012-COZ-MRE</t>
  </si>
  <si>
    <t xml:space="preserve">INFORME S/N </t>
  </si>
  <si>
    <t>GISELA NEIRA RENTERA</t>
  </si>
  <si>
    <t xml:space="preserve">MIGUEL ANGEL SALAS MACCHIAVELLO </t>
  </si>
  <si>
    <t>CUSCO - ABANCAY</t>
  </si>
  <si>
    <t xml:space="preserve">JUAN DE DIOS DIAZ GALVEZ </t>
  </si>
  <si>
    <t>572-2012-COZ</t>
  </si>
  <si>
    <t>704-2012-DTN</t>
  </si>
  <si>
    <t>669-2012-DTN</t>
  </si>
  <si>
    <t>560-2012-MRE</t>
  </si>
  <si>
    <t>DAVID SANTIAGO CESPEDES MERINO</t>
  </si>
  <si>
    <t xml:space="preserve">MARCO ANTONIO MENDOZA BECERRA </t>
  </si>
  <si>
    <t xml:space="preserve">JHONY SOLIS RUFINO </t>
  </si>
  <si>
    <t xml:space="preserve">JUAN CARLOS MORON URBINA </t>
  </si>
  <si>
    <t>TARAPOTO-MOYOBAMBA</t>
  </si>
  <si>
    <t>ANA VELASQUEZ DE LA CRUZ</t>
  </si>
  <si>
    <t>381A</t>
  </si>
  <si>
    <t>381B</t>
  </si>
  <si>
    <t>381C</t>
  </si>
  <si>
    <t>ANULADO CON EL MEMORANDO 066-2012-PIM</t>
  </si>
  <si>
    <t>ANGGY TAMAYO  MEDINA</t>
  </si>
  <si>
    <t>ANULADO CON EL MEMORANDO 740-2012-DTN</t>
  </si>
  <si>
    <t>309-2012-OGI</t>
  </si>
  <si>
    <t xml:space="preserve">CARTA Nº  </t>
  </si>
  <si>
    <t xml:space="preserve">FECHA </t>
  </si>
  <si>
    <t xml:space="preserve">JUSTIFICA EL FUERA DE PLAZO </t>
  </si>
  <si>
    <t>NELLY PATRICIA QUISPE CONDORI</t>
  </si>
  <si>
    <t xml:space="preserve">JOSE RODRIGO ROSALES RODRIGO </t>
  </si>
  <si>
    <t>499-2012-COZ</t>
  </si>
  <si>
    <t xml:space="preserve">Carta s/n de Miguel Salas </t>
  </si>
  <si>
    <t>595-2012-COZ</t>
  </si>
  <si>
    <t>MEMO 068-2012-PIM</t>
  </si>
  <si>
    <t>774-2012-DTN</t>
  </si>
  <si>
    <t>273-2012-PRE</t>
  </si>
  <si>
    <t>778-2012-DTN</t>
  </si>
  <si>
    <t xml:space="preserve">ANULADO </t>
  </si>
  <si>
    <t>MEMO 495-2012-DSU</t>
  </si>
  <si>
    <t>787-2012-DTN</t>
  </si>
  <si>
    <t xml:space="preserve">FUERA DE PLAZO </t>
  </si>
  <si>
    <t>786-2012-DTN</t>
  </si>
  <si>
    <t>OK</t>
  </si>
  <si>
    <t>OK -SUBSANO FUERA DE PLAZO</t>
  </si>
  <si>
    <t xml:space="preserve">MARIANO LAZARO RAMOS FERNANDEZ </t>
  </si>
  <si>
    <t xml:space="preserve">ABANCAY </t>
  </si>
  <si>
    <t xml:space="preserve">GUILLERMO JOEL MAYO ZAMBRANO </t>
  </si>
  <si>
    <t>GISELA NEIRA RENTEREA</t>
  </si>
  <si>
    <t xml:space="preserve">FLOR MARGARITA RODRIGUEZ ZEÑA </t>
  </si>
  <si>
    <t xml:space="preserve">CARLOS JESUS OLIVEROS MONTI </t>
  </si>
  <si>
    <t>PANAMA</t>
  </si>
  <si>
    <t xml:space="preserve">plazo ok </t>
  </si>
  <si>
    <t>JULIACA / PUNO</t>
  </si>
  <si>
    <t xml:space="preserve">OK - SUBSANO FUERA DE PLAZO </t>
  </si>
  <si>
    <t xml:space="preserve">815-2012-DTN </t>
  </si>
  <si>
    <t xml:space="preserve">816-2012-DTN </t>
  </si>
  <si>
    <t xml:space="preserve">SUBSANA FUERA DE PLAZO </t>
  </si>
  <si>
    <t xml:space="preserve">FALTA PLAZO </t>
  </si>
  <si>
    <t>797-2012-DTN</t>
  </si>
  <si>
    <t xml:space="preserve">OK SUBSANO FUERA DE PLAZO </t>
  </si>
  <si>
    <t>274-2012-PRE</t>
  </si>
  <si>
    <t>421-2012-DAA</t>
  </si>
  <si>
    <t xml:space="preserve">796-2012-DTN </t>
  </si>
  <si>
    <t xml:space="preserve">KELLY LUCIA VENEGAS DOMADOR </t>
  </si>
  <si>
    <t xml:space="preserve">ROCKSANA JUDY RAMIREZ BRONCANO </t>
  </si>
  <si>
    <t xml:space="preserve">ROSMEL TARAZONA BRAVO </t>
  </si>
  <si>
    <t>JANETH RAMOS SAIRE</t>
  </si>
  <si>
    <t xml:space="preserve">RAFAEL PINEDO SAROMO </t>
  </si>
  <si>
    <t xml:space="preserve">ANGEL LEVANO CARRILLO </t>
  </si>
  <si>
    <t xml:space="preserve">TARAPOTO </t>
  </si>
  <si>
    <t>LUIS MIGUEL BOSSANO LOMELLINI</t>
  </si>
  <si>
    <t>KATHERINE DELGADO MESIA</t>
  </si>
  <si>
    <t xml:space="preserve">TALIA LISSETH RODRIGUEZ PEÑA </t>
  </si>
  <si>
    <t xml:space="preserve">HUAMANGA </t>
  </si>
  <si>
    <t>VICTOR MANUEL MORALES PALACIOS</t>
  </si>
  <si>
    <t xml:space="preserve">JHON BORIS MITAC MESTANZA </t>
  </si>
  <si>
    <t xml:space="preserve">CARLOS FERNANDO AGUILAR HERNANDEZ </t>
  </si>
  <si>
    <t xml:space="preserve">CAROLINA LIZETH ABANTO VIGO </t>
  </si>
  <si>
    <t>590-2012-COZ-MRE</t>
  </si>
  <si>
    <t>618-2012-COZ-MRE</t>
  </si>
  <si>
    <t xml:space="preserve">MARISOL INCA ALEGRIA </t>
  </si>
  <si>
    <t xml:space="preserve">MARIANELA MIGUEL ARAUJO </t>
  </si>
  <si>
    <t>RITA ALINA TORRES PEREZ</t>
  </si>
  <si>
    <t xml:space="preserve">SUSANA GACELA GUTIERREZ DIAZ </t>
  </si>
  <si>
    <t xml:space="preserve">SEGUNDO VICTOR LEON RAMIREZ </t>
  </si>
  <si>
    <t xml:space="preserve">YANIRA CRISTINA YOUNG HUAYANEY </t>
  </si>
  <si>
    <t>651-2012-COZ</t>
  </si>
  <si>
    <t xml:space="preserve">ALEJANDRO ALBERTO VISITACION FIGUEROA </t>
  </si>
  <si>
    <t>RAMIRO VILLAVERDE BETALLELUZ</t>
  </si>
  <si>
    <t xml:space="preserve">JUAN MIGUEL GARNICA CHAVEZ </t>
  </si>
  <si>
    <t xml:space="preserve">JUAN OSCAR CCENCHO HILARIO </t>
  </si>
  <si>
    <t xml:space="preserve">ANGEL ERROL RODRIGUEZ CUEVA </t>
  </si>
  <si>
    <t xml:space="preserve">MANUEL ALBERTO SANCHEZ CEBA </t>
  </si>
  <si>
    <t xml:space="preserve">CARLOS NOE SAAVEDRA SAAVEDRA </t>
  </si>
  <si>
    <t xml:space="preserve">JOHNNY WILLIAM CHAMBILLA CHAMBI </t>
  </si>
  <si>
    <t xml:space="preserve">CARLOS FERNANDO IREIJO MITSUTA </t>
  </si>
  <si>
    <t xml:space="preserve">EDITH HELGA HUANCAUQUI RODRIGUEZ </t>
  </si>
  <si>
    <t xml:space="preserve">EDWARS ORIZANO RIOS </t>
  </si>
  <si>
    <t>661-2012-COZ</t>
  </si>
  <si>
    <t>677-2012-COZ</t>
  </si>
  <si>
    <t>453-2012-DAA</t>
  </si>
  <si>
    <t>682-2012-COZ</t>
  </si>
  <si>
    <t>681-2012-COZ</t>
  </si>
  <si>
    <t xml:space="preserve">872-2012-DTN </t>
  </si>
  <si>
    <t xml:space="preserve">PIURA -TRUJILLO </t>
  </si>
  <si>
    <t>896-2012-DTN</t>
  </si>
  <si>
    <t xml:space="preserve">DIANA JANET BELZUSARRI PADILLA </t>
  </si>
  <si>
    <t xml:space="preserve">899-2012-DTN </t>
  </si>
  <si>
    <t xml:space="preserve">FALTA DEPOSITAR 6 SOLES Y HACER RECIBO DE INGRESO </t>
  </si>
  <si>
    <t>912-2012-DTN</t>
  </si>
  <si>
    <t xml:space="preserve">JUSTIFICA FUERA DE PLAZO </t>
  </si>
  <si>
    <t>913-2012-DTN</t>
  </si>
  <si>
    <t>JUSTIFICA FUERA DE PLAZO</t>
  </si>
  <si>
    <t>695-2012-DTN</t>
  </si>
  <si>
    <t>696-2012-DTN</t>
  </si>
  <si>
    <t>ANULADO SEGÚN MEMORANDO Nº 319-2012-DSC</t>
  </si>
  <si>
    <t>706-2012-COZ</t>
  </si>
  <si>
    <t>JESS</t>
  </si>
  <si>
    <t>jess</t>
  </si>
  <si>
    <t>003-2012-COLIVEROS</t>
  </si>
  <si>
    <t>recibido en fecha, se registra en setiembre</t>
  </si>
  <si>
    <t>921-2012-DTN</t>
  </si>
  <si>
    <t>922-2012-DTN</t>
  </si>
  <si>
    <t>924-2012-DTN</t>
  </si>
  <si>
    <t xml:space="preserve">se envia carta 14-2012-fin </t>
  </si>
  <si>
    <t>SE ENVIA CARTA 17</t>
  </si>
  <si>
    <t>SE ENVIA CARTA 16</t>
  </si>
  <si>
    <t>923-2012-DTN</t>
  </si>
  <si>
    <t>928-2012-DTN</t>
  </si>
  <si>
    <t>SE ENVIA CARTA 18</t>
  </si>
  <si>
    <t xml:space="preserve">CARLOS MARIANO RIVERA ROJAS </t>
  </si>
  <si>
    <t>HUANCAYO/HUANCAVELICA</t>
  </si>
  <si>
    <t xml:space="preserve">AYACUCHO </t>
  </si>
  <si>
    <t xml:space="preserve">LIMA </t>
  </si>
  <si>
    <t>ANA FACUNDO PEÑA</t>
  </si>
  <si>
    <t xml:space="preserve">LIONEL PEDRO MITMA HUAYTALLA </t>
  </si>
  <si>
    <t xml:space="preserve">ANGEL RODRIGUEZ CUEVA </t>
  </si>
  <si>
    <t>ABELARDO PELAYO VERASTEGUI PATO</t>
  </si>
  <si>
    <t>ANGEL HILARIO SANCHEZ GONZALES</t>
  </si>
  <si>
    <t>LISBET ELSA LUCANA PUCHURI</t>
  </si>
  <si>
    <t>SARA GLORIA CHECA CERVANTES</t>
  </si>
  <si>
    <t>ALAN JOHN VALLES MURRIETA</t>
  </si>
  <si>
    <t>MADELEYNE MONTOYA SANCHEZ</t>
  </si>
  <si>
    <t>SEGUNDO VICTOR LEON RAMIREZ</t>
  </si>
  <si>
    <t xml:space="preserve">WALTER JUAN CHATA CCALLO </t>
  </si>
  <si>
    <t>973-2012-DTN</t>
  </si>
  <si>
    <t>MEMO 747-2012-COZ</t>
  </si>
  <si>
    <t>JEAN ALEJANDRO FLORES AQUINO</t>
  </si>
  <si>
    <t>FELIX ERNESTO HORNA CASTRO</t>
  </si>
  <si>
    <t>194-A</t>
  </si>
  <si>
    <t xml:space="preserve">JOSE LUIS ROJAS ALCOCER </t>
  </si>
  <si>
    <t>ABEL NARCISO ARAUJO FARRO</t>
  </si>
  <si>
    <t>HUAMANGA - HUANUCO</t>
  </si>
  <si>
    <t>JHONY SOLIS RUFINO</t>
  </si>
  <si>
    <t>ANGEL ALEJO INGA BATALLA</t>
  </si>
  <si>
    <t>JULIACA - CUSCO</t>
  </si>
  <si>
    <t>JOHN PABEL ESCALANTE PACHECHO</t>
  </si>
  <si>
    <t>ELISSA CLOBERLINA LACCA VELASCO</t>
  </si>
  <si>
    <t>CARLOS EDUARDO VERGARA PADILLA</t>
  </si>
  <si>
    <t>MARTIN TORRES CATERIANO</t>
  </si>
  <si>
    <t xml:space="preserve">ISAIAS REATEGUI RUIZ - ELDREDGE </t>
  </si>
  <si>
    <t>JULIO MAURICIO GUARNIZ BARRAZA</t>
  </si>
  <si>
    <t xml:space="preserve">MARTIN CHRISTIAN RUIZ ESCOCBAR </t>
  </si>
  <si>
    <t>IQUITOS / TARAPOTO</t>
  </si>
  <si>
    <t>1093-2012/ DTN</t>
  </si>
  <si>
    <t>21/10/201</t>
  </si>
  <si>
    <t>LUIS MIGUEL PAREDES DIAZ</t>
  </si>
  <si>
    <t xml:space="preserve">AREQUIPA / MOQUEGUA / AREQUIPA </t>
  </si>
  <si>
    <t>978-2012/ DTN</t>
  </si>
  <si>
    <t xml:space="preserve">FECHA DE RECEP 05/10/2012 OFIC CAPACIDADES </t>
  </si>
  <si>
    <t>979-2012/ DTN</t>
  </si>
  <si>
    <t>977-2012/ DTN</t>
  </si>
  <si>
    <t>974-2012/ DTN</t>
  </si>
  <si>
    <t>1005-2012/ DTN</t>
  </si>
  <si>
    <t>1044-2012/ DTN</t>
  </si>
  <si>
    <t>1050-2012/ DTN</t>
  </si>
  <si>
    <t>1043-2012/ DTN</t>
  </si>
  <si>
    <t>1055-2012/DTN</t>
  </si>
  <si>
    <t>1080-2012/DTN</t>
  </si>
  <si>
    <t>1056-2012/DTN</t>
  </si>
  <si>
    <t>1082-2012/DTN</t>
  </si>
  <si>
    <t>1083-2012/DTN</t>
  </si>
  <si>
    <t>JUSTIFICA EL FUERA DE PLAZO</t>
  </si>
  <si>
    <t>1099-2012/DTN</t>
  </si>
  <si>
    <t>1091-2012/DTN</t>
  </si>
  <si>
    <t>1106-2012/DTN</t>
  </si>
  <si>
    <t>JUSTIFICO FUERA DE PLAZO</t>
  </si>
  <si>
    <t>NO FIRMO DECLARACION JURADA</t>
  </si>
  <si>
    <t>1118-2012/DTN</t>
  </si>
  <si>
    <t>1112-2012/DTN</t>
  </si>
  <si>
    <t>400-2012/OGI</t>
  </si>
  <si>
    <t>001-2012/JRLA</t>
  </si>
  <si>
    <t>003-2012-IRRE</t>
  </si>
  <si>
    <t>301-2012-OCI</t>
  </si>
  <si>
    <t>17/10/2012/</t>
  </si>
  <si>
    <t>766-2012/COZ</t>
  </si>
  <si>
    <t>779-2012/COZ</t>
  </si>
  <si>
    <t>1140-2012/DTN</t>
  </si>
  <si>
    <t>1139-2012/DTN</t>
  </si>
  <si>
    <t>ALBERTO SANTIAGO APONTE LECTOR</t>
  </si>
  <si>
    <t>INFORME Nº 006-2012</t>
  </si>
  <si>
    <t>INFORME Nº 002-2012-IRRE</t>
  </si>
  <si>
    <t>SE ESTA REEMBOLSANDO S/. 135.00 PORQUE LE CORRESPONDIA S/210.00</t>
  </si>
  <si>
    <t xml:space="preserve">SE ESTA REEMBOLSANDO S/.90 POR 2 DIAS Y MEDIO - APROBADO </t>
  </si>
  <si>
    <t>CHICLAYO - TUMBES - CHICLAYO</t>
  </si>
  <si>
    <t xml:space="preserve">NELLY PATRICIA QUISPE CONDORI </t>
  </si>
  <si>
    <t xml:space="preserve">HUANCAYO - HUANCAVELICA </t>
  </si>
  <si>
    <t>b</t>
  </si>
  <si>
    <t>770-2012/COZ</t>
  </si>
  <si>
    <t>776-2012/COZ</t>
  </si>
  <si>
    <t>TARAPOTO - MOYOBAMBA</t>
  </si>
  <si>
    <t xml:space="preserve">RAMIRO VILLAVERDE BETALLELUZ </t>
  </si>
  <si>
    <t>ANGEL EROL RODRIGUEZ CUEVA</t>
  </si>
  <si>
    <t>DANIEL ALCIDES CERRON MORENO</t>
  </si>
  <si>
    <t>JUAN MIGUEL GARNICA CHAVEZ</t>
  </si>
  <si>
    <t>SAUL CUBAS ALVARADO</t>
  </si>
  <si>
    <t>1100-2012/DTN</t>
  </si>
  <si>
    <t>1109-2012/DTN</t>
  </si>
  <si>
    <t xml:space="preserve">NO JUSTIFICO FUERA PLAZO </t>
  </si>
  <si>
    <t>773-2012/COZ</t>
  </si>
  <si>
    <t>1134-2012/DTN</t>
  </si>
  <si>
    <t>1137-2012/DTN</t>
  </si>
  <si>
    <t>001-2012-MGTC</t>
  </si>
  <si>
    <t>1113-2012/DTN</t>
  </si>
  <si>
    <t xml:space="preserve">EXCEDIO 30% MONTO OTORGADO </t>
  </si>
  <si>
    <t>1141-2012/DTN</t>
  </si>
  <si>
    <t>1235-2012/DTN</t>
  </si>
  <si>
    <t>797-2012/COZ</t>
  </si>
  <si>
    <t>POR CORREGIR CUADRO VIATICO Y NUEVO MONTO DEVOLUCION</t>
  </si>
  <si>
    <t>786-2012/COZ</t>
  </si>
  <si>
    <t>SUMA DE 2 TICKET NO CUADRA SEGÚN CUADRO CENA 27-10</t>
  </si>
  <si>
    <t>058-2012/OZA-YMDC</t>
  </si>
  <si>
    <t>067-2012/OZA-YMDC</t>
  </si>
  <si>
    <t>063-2012/OZCH-YMDC</t>
  </si>
  <si>
    <t>12-2012-OZCH/FMRZ</t>
  </si>
  <si>
    <t>13-2012-OZCH/FMRZ</t>
  </si>
  <si>
    <t>69-2012-OZP/FSG</t>
  </si>
  <si>
    <t>788-2012/COZ</t>
  </si>
  <si>
    <t>68-2012/OZHUANUCO</t>
  </si>
  <si>
    <t>003-2012/AERC-COZ</t>
  </si>
  <si>
    <t>057-2012/OZP-AJVM</t>
  </si>
  <si>
    <t>047-2012-SVLR/OZT</t>
  </si>
  <si>
    <t>50-2012-YCH/OSCE-TUMBES</t>
  </si>
  <si>
    <t>079-2012/OZ CUSCO</t>
  </si>
  <si>
    <t>11-2012/MLRF</t>
  </si>
  <si>
    <t>05-2012-OZP/FHGC</t>
  </si>
  <si>
    <t>ALEJANDRO ALBERTO VISITACION FIGUERO</t>
  </si>
  <si>
    <t>001-2012/JGB</t>
  </si>
  <si>
    <t>MIRIAM AYALA PEREZ</t>
  </si>
  <si>
    <t>RR.HH.</t>
  </si>
  <si>
    <t>1169-2012/DTN</t>
  </si>
  <si>
    <t xml:space="preserve">PAOLA LISSETH CARTOLIN ROMERO </t>
  </si>
  <si>
    <t>HUAMANGA</t>
  </si>
  <si>
    <t>AYACUCHO-LIMA - AYACUCHO</t>
  </si>
  <si>
    <t>1254-2012-DTN</t>
  </si>
  <si>
    <t>JULIACA - PUNO</t>
  </si>
  <si>
    <t>811-2012/coz</t>
  </si>
  <si>
    <t>1280-2012/DTN</t>
  </si>
  <si>
    <t>1278-2012/DTN</t>
  </si>
  <si>
    <t>1279-2012/DTN</t>
  </si>
  <si>
    <t>1286-2012/DTN</t>
  </si>
  <si>
    <t>1285-2012/DTN</t>
  </si>
  <si>
    <t>870-2012/DTN</t>
  </si>
  <si>
    <t>885-2012/COZ</t>
  </si>
  <si>
    <t>006-2012/OZ</t>
  </si>
  <si>
    <t>08-2012-CSS-OZ</t>
  </si>
  <si>
    <t>878-2012/COZ</t>
  </si>
  <si>
    <t>889-2012/COZ</t>
  </si>
  <si>
    <t>897-2012/COZ</t>
  </si>
  <si>
    <t>899-2012/COZ</t>
  </si>
  <si>
    <t>898-2012/COZ</t>
  </si>
  <si>
    <t>1335-2012/DTN</t>
  </si>
  <si>
    <t>1304-2012/DTN</t>
  </si>
  <si>
    <t>1303-2012/DTN</t>
  </si>
  <si>
    <t>865-2012/COZ</t>
  </si>
  <si>
    <t>DTN</t>
  </si>
  <si>
    <t>VANESSA PAOLA COYCO VEGA</t>
  </si>
  <si>
    <t>CARLOS MARIANO RIVERA ROJAS</t>
  </si>
  <si>
    <t>1393-2012/DTN</t>
  </si>
  <si>
    <t>1396-2012/DTN</t>
  </si>
  <si>
    <t>1376-2012/DTN</t>
  </si>
  <si>
    <t>1366-2012/DTN</t>
  </si>
  <si>
    <t>1355-2012/DTN</t>
  </si>
  <si>
    <t>1398-2012/DTN</t>
  </si>
  <si>
    <t>1309-2012-DTN</t>
  </si>
  <si>
    <t>1306-2012-DTN</t>
  </si>
  <si>
    <t>CORRSPONDE AL REEMBOLSO DEL SIAF 2345</t>
  </si>
  <si>
    <t>879-2012-COZ</t>
  </si>
  <si>
    <t>03817</t>
  </si>
  <si>
    <t>03818</t>
  </si>
  <si>
    <t>03819</t>
  </si>
  <si>
    <t>03820</t>
  </si>
  <si>
    <t>03821</t>
  </si>
  <si>
    <t>03822</t>
  </si>
  <si>
    <t>03823</t>
  </si>
  <si>
    <t>03824</t>
  </si>
  <si>
    <t>03825</t>
  </si>
  <si>
    <t>03826</t>
  </si>
  <si>
    <t>03827</t>
  </si>
  <si>
    <t>03828</t>
  </si>
  <si>
    <t>03829</t>
  </si>
  <si>
    <t>03830</t>
  </si>
  <si>
    <t>03831</t>
  </si>
  <si>
    <t>03832</t>
  </si>
  <si>
    <t>03833</t>
  </si>
  <si>
    <t>03834</t>
  </si>
  <si>
    <t>03835</t>
  </si>
  <si>
    <t>03836</t>
  </si>
  <si>
    <t xml:space="preserve">MARISOL INCA ALEGRIA                                                             </t>
  </si>
  <si>
    <t xml:space="preserve">YSABEL ANA MARIA MENDOZA DEL CARPIO                                              </t>
  </si>
  <si>
    <t xml:space="preserve">KELLY VENEGAS DOMADOR                                                            </t>
  </si>
  <si>
    <t xml:space="preserve">MADELEYNE MONTOYA SANCHEZ                                                        </t>
  </si>
  <si>
    <t xml:space="preserve">CARLOS ORLANDO ZAPATA RIOS                                                       </t>
  </si>
  <si>
    <t xml:space="preserve">MARIANELA MIGUEL ARAUJO                                                          </t>
  </si>
  <si>
    <t xml:space="preserve">JANIER CABRERA ANYAIPOMA                                                         </t>
  </si>
  <si>
    <t xml:space="preserve">GUILLERMO MAYO ZAMBRANO                                                          </t>
  </si>
  <si>
    <t xml:space="preserve">ABELARDO VERASTEGUI PATO                                                         </t>
  </si>
  <si>
    <t xml:space="preserve">ANGEL HILARIO SANCHEZ GONZALES                                                   </t>
  </si>
  <si>
    <t xml:space="preserve">MARCO PEZO REATEGUI                                                              </t>
  </si>
  <si>
    <t xml:space="preserve">FRIDA SEMINARIO GUERRERO                                                         </t>
  </si>
  <si>
    <t xml:space="preserve">ALAN VALLES MURRIETA                                                             </t>
  </si>
  <si>
    <t xml:space="preserve">SUSANA GACELA GUTIERREZ DIAZ                                                     </t>
  </si>
  <si>
    <t xml:space="preserve">JANETH RAMOS SAIRE                                                               </t>
  </si>
  <si>
    <t xml:space="preserve">WALTER JUAN CHATA CCALLO                                                         </t>
  </si>
  <si>
    <t xml:space="preserve">SEGUNDO LEON RAMIREZ                                                             </t>
  </si>
  <si>
    <t xml:space="preserve">PATRICIA JOANA CASTELLANOS CALLAO                                                </t>
  </si>
  <si>
    <t xml:space="preserve">YANIRA YOUNG HUAYANEY                                                            </t>
  </si>
  <si>
    <t>175-183-186/2012-SPE</t>
  </si>
  <si>
    <t>929-2012/COZ</t>
  </si>
  <si>
    <t>FALTA JUSTIFICAR FUERA PLAZO</t>
  </si>
  <si>
    <t>755-2012/RH</t>
  </si>
  <si>
    <t xml:space="preserve">YOVAN MENDOZA GAMBOA//MARIANO RAMOS FERNANDEZ                                                          </t>
  </si>
  <si>
    <t>630F</t>
  </si>
  <si>
    <t>630D</t>
  </si>
  <si>
    <t>CRISANTO ANIBAL TAPIA CADILLO</t>
  </si>
  <si>
    <t>007-2013/DTN</t>
  </si>
  <si>
    <t>1409-2012-DTN</t>
  </si>
  <si>
    <t>1419-2012-DTN</t>
  </si>
  <si>
    <t>1421-2012/DTN</t>
  </si>
  <si>
    <t>940-2012-COZ</t>
  </si>
  <si>
    <t>960-2012/COZ</t>
  </si>
  <si>
    <t>83-2012-OZCH-COZR</t>
  </si>
  <si>
    <t xml:space="preserve"> 009-2013/COZ</t>
  </si>
  <si>
    <t>005-2013-COZ</t>
  </si>
  <si>
    <t>901-2012-OPR/TALA</t>
  </si>
  <si>
    <t>20120693A</t>
  </si>
  <si>
    <t>1482-2012-DTN</t>
  </si>
  <si>
    <t>FALTA ANEXO 1 Y 3</t>
  </si>
  <si>
    <t>y anexos del encargo</t>
  </si>
  <si>
    <t>794-202-RH</t>
  </si>
  <si>
    <t>935-2012-COZ</t>
  </si>
  <si>
    <t>INFORME</t>
  </si>
  <si>
    <t>ok</t>
  </si>
  <si>
    <t>027-2013-COZ</t>
  </si>
  <si>
    <t>JOSE RODRIGO ROSALES RODRIGO</t>
  </si>
  <si>
    <t>PENDIENTE</t>
  </si>
  <si>
    <t>POR ANULAR</t>
  </si>
  <si>
    <t>ya presento</t>
  </si>
  <si>
    <t>p</t>
  </si>
  <si>
    <t>se dio a lucy par anular</t>
  </si>
  <si>
    <t>034-2013/sdc</t>
  </si>
  <si>
    <t xml:space="preserve">DEVOLVIO EL CHEQUE </t>
  </si>
  <si>
    <t xml:space="preserve">falta averiguar los 9 soles </t>
  </si>
  <si>
    <t>rinde en dic deposita en 2013</t>
  </si>
  <si>
    <t>rinde y deposita en 2013</t>
  </si>
  <si>
    <t xml:space="preserve">anulado </t>
  </si>
  <si>
    <t>en devolucion solo se ingreso 11.50, pero recibo de ingreso si es por los 111.50</t>
  </si>
  <si>
    <t xml:space="preserve">pendiente </t>
  </si>
  <si>
    <t>esta rendido , no se ingreso por no llego el pagado</t>
  </si>
  <si>
    <t>ok entra en el 2013</t>
  </si>
  <si>
    <t xml:space="preserve">ANULADOS </t>
  </si>
  <si>
    <t>RENDIDOS 2013</t>
  </si>
  <si>
    <t>KATHERINE</t>
  </si>
  <si>
    <t>PENDIENTES</t>
  </si>
  <si>
    <t>DEVUELTOS 2013</t>
  </si>
  <si>
    <t xml:space="preserve">AA </t>
  </si>
  <si>
    <t>SE INGRESO EN EL SIAF 1014</t>
  </si>
  <si>
    <t>ingresar como saldo de balance para el año 2013 - SIAF 1015</t>
  </si>
  <si>
    <t>ingresar como saldo de balance para el año 2013 - SIAF 1016</t>
  </si>
  <si>
    <t>ingresar como saldo de balance para el año 2013 - SIAF 1017</t>
  </si>
  <si>
    <t>ingresar como saldo de balance para el año 2013 - SIAF 1018</t>
  </si>
  <si>
    <t xml:space="preserve">katherine </t>
  </si>
  <si>
    <t>ingresar en el 2013</t>
  </si>
  <si>
    <t>RUBEN RIQUELME LA TORRE</t>
  </si>
  <si>
    <t>TRISTAN AUGUSTO LEON ARELLANO</t>
  </si>
  <si>
    <t>IMPORTE ENTREGADO POR VIATICOS</t>
  </si>
  <si>
    <t>IMPORTE ENTREGADO POR PASAJES</t>
  </si>
  <si>
    <t>JHONNY DAVID VEGA CHUQUIYURI</t>
  </si>
  <si>
    <t>VIATICOS  OTORGADOS  AL  II  TRIMESTRE 2014</t>
  </si>
  <si>
    <t>14/04/2014</t>
  </si>
  <si>
    <t>16/04/2014</t>
  </si>
  <si>
    <t>22/04/2014</t>
  </si>
  <si>
    <t>23/04/2014</t>
  </si>
  <si>
    <t>25/04/2014</t>
  </si>
  <si>
    <t>29/04/2014</t>
  </si>
  <si>
    <t>26/06/2014</t>
  </si>
  <si>
    <t>27/06/2014</t>
  </si>
  <si>
    <t>HUGO ELVIS QUISPE YANARICO</t>
  </si>
  <si>
    <t>EDINSON SANCHEZ MONDRAGON</t>
  </si>
  <si>
    <t>GENARO ALFREDO AGUILAR CRUZ</t>
  </si>
  <si>
    <t>JOSE MARTIN ROJAS RAMIREZ</t>
  </si>
  <si>
    <t>MOISES OBREGON TANTA</t>
  </si>
  <si>
    <t>DAVID PAUL PRADA CAMERO</t>
  </si>
  <si>
    <t>SILVANA VARGAS URBANO</t>
  </si>
  <si>
    <t>JOHN PABEL ESCALANTE PACHECO</t>
  </si>
  <si>
    <t>DANIEL TRIVEÑO DAZA</t>
  </si>
  <si>
    <t>ELOY IVAN UGARTE CASAFRANCA</t>
  </si>
  <si>
    <t>JULIO CESAR VALDEZ RAMOS</t>
  </si>
  <si>
    <t>JESUS OLAYA GIL</t>
  </si>
  <si>
    <t>ANGEL MANUEL CARRILLO LEVANO</t>
  </si>
  <si>
    <t>VICTOR MANUEL  VILLANUEVA SANDOVAL</t>
  </si>
  <si>
    <t>PEDRO MIGUEL OTINIANO COSTA</t>
  </si>
  <si>
    <t>WALTER ALFREDO PALOMINO CABEZAS</t>
  </si>
  <si>
    <t>LUIS PAREDES DIAZ</t>
  </si>
  <si>
    <t>YSABEL ANA MARIA MENDOZA DEL CARPIO</t>
  </si>
  <si>
    <t>SIBILLE MICHEL FERNANDEZ CORDOVA</t>
  </si>
  <si>
    <t>ROSA ANGELA NAVIA CONDORENA</t>
  </si>
  <si>
    <t>JULIA ASPILLAGA MONSALVE</t>
  </si>
  <si>
    <t>LUIS PAYAT TRUJILLO</t>
  </si>
  <si>
    <t>MARIA CECILIA MEZA CAÑARI</t>
  </si>
  <si>
    <t>TEODORO ANTUNEZ LLALLIHUAMAN</t>
  </si>
  <si>
    <t>CARLOS FERNANDO AGUILAR HERNANDEZ</t>
  </si>
  <si>
    <t>BORIS MITAC MESTANZA</t>
  </si>
  <si>
    <t>GISBETH BURGA ABANTO</t>
  </si>
  <si>
    <t>CLAUDIO PARICAHUA MACHACA</t>
  </si>
  <si>
    <t>LUIS ALBERTO LUNA MINCHOLA</t>
  </si>
  <si>
    <t>MARIANELA MIGUEL ARAUJO</t>
  </si>
  <si>
    <t>FRIDA SEMINARIO GUERRERO</t>
  </si>
  <si>
    <t>MARIA DEL CARMEN PEÑA DAVILA</t>
  </si>
  <si>
    <t>AMILCAR RAUL ALZAMORA ORE</t>
  </si>
  <si>
    <t>GISELLA MILAGRO SANCHEZ MANZANARES</t>
  </si>
  <si>
    <t>VICTOR MANUEL VILLANUEVA SANDOVAL</t>
  </si>
  <si>
    <t>MARY ISABEL PEREZ RAMOS</t>
  </si>
  <si>
    <t>HENRY HEBERTH CHOQUE CORONADO</t>
  </si>
  <si>
    <t>LUIS PONCE VELASQUEZ</t>
  </si>
  <si>
    <t>JOSE LUIS YOPLA VERGARA</t>
  </si>
  <si>
    <t>ANGEL ARTURO SUCARI APAZA</t>
  </si>
  <si>
    <t>HECTOR ANTONIO MASIAS RAMIREZ</t>
  </si>
  <si>
    <t>BERNARDINO MARIN CASTILLO</t>
  </si>
  <si>
    <t>MARCO AURELIO MONTOYA LAZARTE</t>
  </si>
  <si>
    <t>LESLIE VELASQUEZ ROSAZZA</t>
  </si>
  <si>
    <t>BETSY SUSANA OLIVARES VILLAORDUÑA</t>
  </si>
  <si>
    <t>SARITA RAFAEL REYNOSO</t>
  </si>
  <si>
    <t>ANGEL ERROL RODRIGUEZ CUEVA</t>
  </si>
  <si>
    <t>KELLY LUCIA VENEGAS DOMADOR</t>
  </si>
  <si>
    <t>ANGELA MARIA CACERES PACHECO</t>
  </si>
  <si>
    <t>PATRICIA POZO MENDOZA</t>
  </si>
  <si>
    <t>FREDY SILVESTRE VARGAS</t>
  </si>
  <si>
    <t>JOSE ALFREDO HUAMAN GUTIERREZ</t>
  </si>
  <si>
    <t>JUAN ALBERTO BARSALLO REYES</t>
  </si>
  <si>
    <t>GENERO ALFREDO AGUILAR CRUZ</t>
  </si>
  <si>
    <t>CARLIA TELLO TORRES</t>
  </si>
  <si>
    <t>TALIA RODRIGUEZ PEÑA</t>
  </si>
  <si>
    <t>LUIS AUGUSTO ALARCON SCHRODER</t>
  </si>
  <si>
    <t>JUAN BARSALLO REYES</t>
  </si>
  <si>
    <t>LUIS ERNESTO CALDERON ZEÑA</t>
  </si>
  <si>
    <t>KATHERINE FUENTES CHAVEZ</t>
  </si>
  <si>
    <t>JANETH MONZON AGUIRRE</t>
  </si>
  <si>
    <t>JESUS IDERALDO OLAYA GIL</t>
  </si>
  <si>
    <t>PERCY IVAN VEGA LAGUNA</t>
  </si>
  <si>
    <t>PTO. MALDONADO</t>
  </si>
  <si>
    <t>PASCO</t>
  </si>
  <si>
    <t>JULIACA</t>
  </si>
  <si>
    <t>CHIMBOTE-HUARAZ</t>
  </si>
  <si>
    <t>MOQUEGUA</t>
  </si>
  <si>
    <t>HYO. HUANCAVELICA</t>
  </si>
  <si>
    <t>HUARAZ-POMABAMBA</t>
  </si>
  <si>
    <t>IQUITOS-CHICLAYO</t>
  </si>
  <si>
    <t>LIMA-HUARAZ-POMABAMBA</t>
  </si>
  <si>
    <t>CUSCO-AREQUIPA</t>
  </si>
  <si>
    <t>TINGO MARIA</t>
  </si>
  <si>
    <t>TARMA</t>
  </si>
  <si>
    <t>PIURA, LAMBAYEQUE Y CAJAMARCA</t>
  </si>
  <si>
    <t>TARMA-CHANCHAMAYO</t>
  </si>
  <si>
    <t>TUMBES-PIURA</t>
  </si>
  <si>
    <t>25</t>
  </si>
  <si>
    <t>20/04/2014</t>
  </si>
  <si>
    <t>21/04/2014</t>
  </si>
  <si>
    <t>26/04/2014</t>
  </si>
  <si>
    <t>14/05/2014</t>
  </si>
  <si>
    <t>16/05/2014</t>
  </si>
  <si>
    <t>13/05/2014</t>
  </si>
  <si>
    <t>20/05/2014</t>
  </si>
  <si>
    <t>24/05/2014</t>
  </si>
  <si>
    <t>19/05/2014</t>
  </si>
  <si>
    <t>25/05/2014</t>
  </si>
  <si>
    <t>26/05/2014</t>
  </si>
  <si>
    <t>31/05/2014</t>
  </si>
  <si>
    <t>18/05/2014</t>
  </si>
  <si>
    <t>15/05/2014</t>
  </si>
  <si>
    <t>23/05/2014</t>
  </si>
  <si>
    <t>29/05/2014</t>
  </si>
  <si>
    <t>22/05/20124</t>
  </si>
  <si>
    <t>05/07/2014</t>
  </si>
  <si>
    <t>29/06/2014</t>
  </si>
  <si>
    <t>01/07/2014</t>
  </si>
  <si>
    <t>02/07/2014</t>
  </si>
  <si>
    <t>25/06/2014</t>
  </si>
  <si>
    <t>28/06/2014</t>
  </si>
  <si>
    <t>30/06/2014</t>
  </si>
  <si>
    <t>03/07/2014</t>
  </si>
  <si>
    <t>VIATICOS  OTORGADOS  AL  III  TRIMESTRE 2014</t>
  </si>
  <si>
    <t>LUIS ERNESTO PAYAT TRUJILLO</t>
  </si>
  <si>
    <t>JANETT LECCA CAIÑA</t>
  </si>
  <si>
    <t>SARITA VERONICA RAFAEL REYNOSO</t>
  </si>
  <si>
    <t>BETSY SUSANA OLIVARES VILLAORDAÑA</t>
  </si>
  <si>
    <t>LESLIE GABRIELA VELASQUEZ ROSAZZA</t>
  </si>
  <si>
    <t>TEOFILO MANUEL ARANA MEDINA</t>
  </si>
  <si>
    <t>RAFAEL MIGUEL ARAUZO AGÜERO</t>
  </si>
  <si>
    <t>JUAN OSCAR CCHENCHO HILARIO</t>
  </si>
  <si>
    <t>CLAUDIA VELAZCO VILLAR</t>
  </si>
  <si>
    <t>VANESA CRISTOBAL JIMENEZ</t>
  </si>
  <si>
    <t>OSCAR LUIS MINCHAN ROJAS</t>
  </si>
  <si>
    <t>CARLOS ALBERTO PINGUS GOMES</t>
  </si>
  <si>
    <t>ERICA RUEDA FERNANDEZ</t>
  </si>
  <si>
    <t>ALFREDO ORELLANA BATTILANA</t>
  </si>
  <si>
    <t>JOSE LUIS ROJAS ALCOCER</t>
  </si>
  <si>
    <t>ISAIAS REATEGUI RUIZ ELDREDGE</t>
  </si>
  <si>
    <t>TEOFILO ARANA MEDINA</t>
  </si>
  <si>
    <t>BETSY OLIVARES VILLAORDUÑA</t>
  </si>
  <si>
    <t>NORBERT CAURINO PAUCAR</t>
  </si>
  <si>
    <t>FERNANDO PALOMINO PERALTA</t>
  </si>
  <si>
    <t>MARCO ANTONIO MENDOZA BECERRA</t>
  </si>
  <si>
    <t>ROCSANA RAMIREZ BRONCANO</t>
  </si>
  <si>
    <t>JONNY MIÑAN GOMEZ</t>
  </si>
  <si>
    <t>CELSO LOPEZ LUNA</t>
  </si>
  <si>
    <t>HUGO EDUARDO FIGUEROA CODARLUPO</t>
  </si>
  <si>
    <t>CARLOS FIDENCIO RICSE SILVERA</t>
  </si>
  <si>
    <t>SEGUNDO MONTOYA MESTANZA</t>
  </si>
  <si>
    <t>MANUEL ARANA</t>
  </si>
  <si>
    <t>HUGO FRANCISCO VIGIL CUADROS</t>
  </si>
  <si>
    <t>CARLIA  TELLO TORRES</t>
  </si>
  <si>
    <t>JHONNY SOLIS RUFINO</t>
  </si>
  <si>
    <t>JOSE CHAMPION  CAPCHA</t>
  </si>
  <si>
    <t>KARINA NILDA FLORES GOMEZ</t>
  </si>
  <si>
    <t>LUZGARDA QUILLAMA TORRES</t>
  </si>
  <si>
    <t>MARIA HILDA BECERRA FARFAN</t>
  </si>
  <si>
    <t>JOSE ANTONIO CORRALES GONZALES</t>
  </si>
  <si>
    <t>IVETTE EVELYN ALVINO CRUZ</t>
  </si>
  <si>
    <t xml:space="preserve">MAGALI ROJAS DELGADO </t>
  </si>
  <si>
    <t>MILAGRITOS PASTOR PAREDES</t>
  </si>
  <si>
    <t>ROCIO DEL CARMEN CALDERON VINATEA</t>
  </si>
  <si>
    <t>GREGORIO ANGEL MARTELL VARGAS</t>
  </si>
  <si>
    <t>JUAN HUAMAN GUTIERREZ</t>
  </si>
  <si>
    <t>JOSE NILTON CRISOSTOMO PEREZ</t>
  </si>
  <si>
    <t>FERNANDO VARGAS MANRIQUE</t>
  </si>
  <si>
    <t>JUAN MIGUEL ROJAS ASCON</t>
  </si>
  <si>
    <t>PTO.MALDONADO</t>
  </si>
  <si>
    <t>SAN MARTIN</t>
  </si>
  <si>
    <t>CHICLAYO-TRUJILLO</t>
  </si>
  <si>
    <t>UCAYALI</t>
  </si>
  <si>
    <t>HYO-LIMA</t>
  </si>
  <si>
    <t>TRUJILLO-LIMA</t>
  </si>
  <si>
    <t>HUARAZ-LIMA</t>
  </si>
  <si>
    <t>CUSCO-ABANCAY</t>
  </si>
  <si>
    <t>CHCILAYO</t>
  </si>
  <si>
    <t>09/07/2014</t>
  </si>
  <si>
    <t>15/07/2014</t>
  </si>
  <si>
    <t>19/07/2014</t>
  </si>
  <si>
    <t>11/07/2014</t>
  </si>
  <si>
    <t>13/07/2014</t>
  </si>
  <si>
    <t>14/07/2014</t>
  </si>
  <si>
    <t>21/07/2014</t>
  </si>
  <si>
    <t>24/07/2014</t>
  </si>
  <si>
    <t>26/07/2014</t>
  </si>
  <si>
    <t>23/07/2014</t>
  </si>
  <si>
    <t>03/09/2014</t>
  </si>
  <si>
    <t>04/09/2014</t>
  </si>
  <si>
    <t>09/09/2014</t>
  </si>
  <si>
    <t>10/09/2014</t>
  </si>
  <si>
    <t>07/08/2014</t>
  </si>
  <si>
    <t>08/09/2014</t>
  </si>
  <si>
    <t>07/09/2014</t>
  </si>
  <si>
    <t>05/09/2014</t>
  </si>
  <si>
    <t>06/09/2014</t>
  </si>
  <si>
    <t>13/09/2014</t>
  </si>
  <si>
    <t>15/09/2014</t>
  </si>
  <si>
    <t>20/09/2014</t>
  </si>
  <si>
    <t>16/09/2014</t>
  </si>
  <si>
    <t>11/09/2014</t>
  </si>
  <si>
    <t>17/09/2014</t>
  </si>
  <si>
    <t>19/09/2014</t>
  </si>
  <si>
    <t>22/09/2014</t>
  </si>
  <si>
    <t>27/09/2014</t>
  </si>
  <si>
    <t>29/09/2014</t>
  </si>
  <si>
    <t>21/09/2014</t>
  </si>
  <si>
    <t>24/09/2014</t>
  </si>
  <si>
    <t>25/09/2014</t>
  </si>
  <si>
    <t>01/10/2014</t>
  </si>
  <si>
    <t>02/10/2014</t>
  </si>
  <si>
    <t>03/10/2014</t>
  </si>
  <si>
    <t>12/09/2014</t>
  </si>
  <si>
    <t>18/09/2014</t>
  </si>
  <si>
    <t>14/09/2014</t>
  </si>
  <si>
    <t>31/09/2014</t>
  </si>
  <si>
    <t>LUIS ARMANDO ONTANEDA MORE</t>
  </si>
  <si>
    <t>HUBO ELVIS QUISPE YANARICO</t>
  </si>
  <si>
    <t>MILAGROS MONGE GOMEZ</t>
  </si>
  <si>
    <t>OSCAR LUIS  MINCHAN ROJAS</t>
  </si>
  <si>
    <t>JOSE ROMAN JIMENEZ CARRILLO</t>
  </si>
  <si>
    <t>BERTHA ALARCON ALVIZURI</t>
  </si>
  <si>
    <t>JIMY ROBERT URETA AQUINO</t>
  </si>
  <si>
    <t>RAUL MARINO ZAVALETA LEON</t>
  </si>
  <si>
    <t>MILAGRITOS ALVARADO ZUTA</t>
  </si>
  <si>
    <t>LILYANA HAWKINS TACCHINO</t>
  </si>
  <si>
    <t>CARMEN SANTILLAN SARMIENTO</t>
  </si>
  <si>
    <t>RIDER VERA MORENO</t>
  </si>
  <si>
    <t>LUIS ENRIQUE CHAPOÑAN CARRANZA</t>
  </si>
  <si>
    <t>01/09/2014</t>
  </si>
  <si>
    <t>02/09/2014</t>
  </si>
  <si>
    <t>JANET MONZON AGUIRRE</t>
  </si>
  <si>
    <t>VIATICOS  OTORGADOS  AL  IV  TRIMESTRE 2014</t>
  </si>
  <si>
    <t>RUSVEL REGALADO GONZALES</t>
  </si>
  <si>
    <t>OLINDA BAZAN BRANDAN</t>
  </si>
  <si>
    <t>JONY JUAN CANTO VALLE</t>
  </si>
  <si>
    <t>MARCO ANTONIO DIONISIO GUEVARA</t>
  </si>
  <si>
    <t>YULIANA APONTE PINTO</t>
  </si>
  <si>
    <t>OFELIA HERRERA AMAYA</t>
  </si>
  <si>
    <t>TATIANA ANGULO REATEGUI</t>
  </si>
  <si>
    <t>ALEXANDER YDROGO RAMIREZ</t>
  </si>
  <si>
    <t>CESAR PACHECO DEL VALLE</t>
  </si>
  <si>
    <t>ANGEL  ALEJO INGA BATALLA</t>
  </si>
  <si>
    <t>BERTHA PATRICIA ALARCON ALVIZURI</t>
  </si>
  <si>
    <t>MAGALI ROJAS DELGADO</t>
  </si>
  <si>
    <t>JULIA ROSA ASPILLAGA MONSALVE</t>
  </si>
  <si>
    <t>SHEYLA NELLY PRADO GUEVARA</t>
  </si>
  <si>
    <t>HAMILTON RODRIGUEZ FRANCIA</t>
  </si>
  <si>
    <t>KARINA ROXANA MAURICIO LEGUA</t>
  </si>
  <si>
    <t>BETSY  OLIVARES VILLAORDUÑA</t>
  </si>
  <si>
    <t>LIZ ROXANA LOAYZA EGOAVIL</t>
  </si>
  <si>
    <t>JOSE JIMENEZ CARRILLO</t>
  </si>
  <si>
    <t>DELIA INES ROSARIO MEJIA SANDOVAL</t>
  </si>
  <si>
    <t>OSCAR MINCHAN ROJAS</t>
  </si>
  <si>
    <t>IRANIA ESCALANTE DEL ALAMO</t>
  </si>
  <si>
    <t>CLAUDIA GENOVEVA VEGA NUÑEZ</t>
  </si>
  <si>
    <t>FIORELLA PAULINA PEREZ TORRES</t>
  </si>
  <si>
    <t>SANDRO PIERO HERNANDEZ DIEZ</t>
  </si>
  <si>
    <t>SISSI MURILLO GUTIERREZ</t>
  </si>
  <si>
    <t>FERNANDO ALBERTO VARGAS MANRIQUE</t>
  </si>
  <si>
    <t>YURFA DENISSE PUMACAHUA DE LA CRUZ</t>
  </si>
  <si>
    <t>HUGO FIGUEROA CODARLUPO</t>
  </si>
  <si>
    <t>MIREYA SOLEDAD SANCHEZ RAMIREZ</t>
  </si>
  <si>
    <t>SONIA TATIANA ANGULO REATEGUI</t>
  </si>
  <si>
    <t>KARLA JANETH MANRIQUE LIZARME</t>
  </si>
  <si>
    <t>NILO PIZARRO ESQUIVEL</t>
  </si>
  <si>
    <t>MAGALI FIORELA ROJAS DELGADO</t>
  </si>
  <si>
    <t>HELMER EFRAIN SUCA ANCACHI</t>
  </si>
  <si>
    <t>GUTIERREZ GONZLAES LAURA</t>
  </si>
  <si>
    <t>JUAN CARLOS MARTINEZ MORAN</t>
  </si>
  <si>
    <t>EDGARD TELLO RIVERA</t>
  </si>
  <si>
    <t>JOSE ALBERTO AZURIN DIAZ</t>
  </si>
  <si>
    <t>DIANA FIESTAS BENITES</t>
  </si>
  <si>
    <t>FERNANDO FRANCISCO PALOMINO PERALTA</t>
  </si>
  <si>
    <t>GISBERT LENNIN BURGA ABANTO</t>
  </si>
  <si>
    <t>KARIN JANETH SUYO VALDIVIA</t>
  </si>
  <si>
    <t>STEPHANY SHEYLA ZUÑIGA CHU</t>
  </si>
  <si>
    <t>EDWIN VARGAS GUERRERO</t>
  </si>
  <si>
    <t>JINNA LAURA QUISPE DE LOS SANTOS</t>
  </si>
  <si>
    <t>JUANA FRANCESCA LUZA HOLGADO</t>
  </si>
  <si>
    <t>JUAN MIGUEL  GARNICA CHAVEZ</t>
  </si>
  <si>
    <t>LIONEL PEDRO MITMA HUAYTALLA</t>
  </si>
  <si>
    <t>BEATRIZ AMELIA ZARZOZA PRUDENCIO</t>
  </si>
  <si>
    <t>INDIRA KATIUSKA GUTIERREZ QUISPE</t>
  </si>
  <si>
    <t>WALTER RUDY ALARCON HUERTAS</t>
  </si>
  <si>
    <t>IBRAIN ADRIANO HOLGUIN RIVERA</t>
  </si>
  <si>
    <t>DALILA MELENDREZ GARCIA</t>
  </si>
  <si>
    <t>CARLOS NOE SAAVEDRA SAAVEDRA</t>
  </si>
  <si>
    <t>MIRIAN STHEFANY TESILLO VILLAR</t>
  </si>
  <si>
    <t>BESLINDER GUERRERO SANTACRUZ</t>
  </si>
  <si>
    <t>PEDRO ALBERTO UBISLLUS AGURTO</t>
  </si>
  <si>
    <t>ANA GISELLA DEL CARMEN TORRES BALAREZO</t>
  </si>
  <si>
    <t>LLANOS SECLEN WILLIAM</t>
  </si>
  <si>
    <t>PATRICIA JANETT RUMICHE CARUAJULCA</t>
  </si>
  <si>
    <t>LILIANA RAQUEL SALAZAR VELEZMORO</t>
  </si>
  <si>
    <t>KATHIA AURORA ZAMBRANO NAVARRO</t>
  </si>
  <si>
    <t>MARIELLA PEREZ RAMOS</t>
  </si>
  <si>
    <t>VANESSA NAVARRO ONTON</t>
  </si>
  <si>
    <t>LUZ LIZBHET MIGUEL DIAZ</t>
  </si>
  <si>
    <t>LUCIO EDWIN SARMIENTO OLAECHEA</t>
  </si>
  <si>
    <t>JUAN ALBERTO ANDRADE AURIS</t>
  </si>
  <si>
    <t>CECILIA PEREZ-PALMA GARRETA</t>
  </si>
  <si>
    <t>MARIO FABRICIO ARTEAGA ZEGARRA</t>
  </si>
  <si>
    <t>LUIS ALBERTO DUEÑAS GREGORIO</t>
  </si>
  <si>
    <t>ANA MARIA GARCIA BENITES</t>
  </si>
  <si>
    <t>KARLA CRUZ ORDINOLA DE LOPEZ</t>
  </si>
  <si>
    <t>HVCA.</t>
  </si>
  <si>
    <t>ANCASH</t>
  </si>
  <si>
    <t>HYO-HVCA</t>
  </si>
  <si>
    <t>PARAGUAY</t>
  </si>
  <si>
    <t>JUNIN</t>
  </si>
  <si>
    <t>ICA-PARACAS</t>
  </si>
  <si>
    <t>HUAURA</t>
  </si>
  <si>
    <t>LORETO</t>
  </si>
  <si>
    <t>CUZCO</t>
  </si>
  <si>
    <t>CUZCO-LIMA</t>
  </si>
  <si>
    <t>JULIACA (PUNO)</t>
  </si>
  <si>
    <t>HUANCAYO-HVCA.</t>
  </si>
  <si>
    <t>LA LIBERTAD</t>
  </si>
  <si>
    <t>CAÑETE</t>
  </si>
  <si>
    <t>YAUYOS</t>
  </si>
  <si>
    <t>OYON</t>
  </si>
  <si>
    <t>HUARAL</t>
  </si>
  <si>
    <t>S/.640.00</t>
  </si>
  <si>
    <t>S/.320.00</t>
  </si>
  <si>
    <t>S/.960.00</t>
  </si>
  <si>
    <t>S/.150.00</t>
  </si>
  <si>
    <t>S/.200.00</t>
  </si>
  <si>
    <t>05</t>
  </si>
  <si>
    <t>08</t>
  </si>
  <si>
    <t>10</t>
  </si>
  <si>
    <t>47</t>
  </si>
  <si>
    <t>45</t>
  </si>
  <si>
    <t>23</t>
  </si>
  <si>
    <t>17/10/214</t>
  </si>
  <si>
    <t>21/10/2014</t>
  </si>
  <si>
    <t>27/10/2014</t>
  </si>
  <si>
    <t>23/10/2014</t>
  </si>
  <si>
    <t>29/10/2014</t>
  </si>
  <si>
    <t>13/11/2014</t>
  </si>
  <si>
    <t>AMPLIAC</t>
  </si>
  <si>
    <t>15/12/2014</t>
  </si>
  <si>
    <t>09/12/2014</t>
  </si>
  <si>
    <t>08/12/2014</t>
  </si>
  <si>
    <t>04/12/2014</t>
  </si>
  <si>
    <t>14/12/2014</t>
  </si>
  <si>
    <t>13/12/2014</t>
  </si>
  <si>
    <t>17/12/2014</t>
  </si>
  <si>
    <t>26/12/2014</t>
  </si>
  <si>
    <t>16/12/2014</t>
  </si>
  <si>
    <t>18/12/2014</t>
  </si>
  <si>
    <t>22/10/2014</t>
  </si>
  <si>
    <t>28/10/2014</t>
  </si>
  <si>
    <t>24/10/2014</t>
  </si>
  <si>
    <t>30/10/2014</t>
  </si>
  <si>
    <t>15/11/2014</t>
  </si>
  <si>
    <t>14/11/2014</t>
  </si>
  <si>
    <t>02/1/2/2014</t>
  </si>
  <si>
    <t>22/12/2014</t>
  </si>
  <si>
    <t>23/12/2014</t>
  </si>
  <si>
    <t>30/12/2014</t>
  </si>
  <si>
    <t>20/12/2014</t>
  </si>
  <si>
    <t>19/12/2014</t>
  </si>
  <si>
    <t>31/12/2014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</si>
</sst>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dd/mm/yy;@"/>
    <numFmt numFmtId="177" formatCode="_(* #,##0.00_);_(* \(#,##0.00\);_(* &quot;-&quot;??_);_(@_)"/>
    <numFmt numFmtId="178" formatCode="&quot;S/.&quot;\ #,##0.00"/>
    <numFmt numFmtId="179" formatCode="&quot;S/.&quot;#,##0.00"/>
    <numFmt numFmtId="180" formatCode="dd/mm/yyyy;@"/>
    <numFmt numFmtId="181" formatCode="[$-C0A]dddd\,\ dd&quot; de &quot;mmmm&quot; de &quot;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5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sz val="12"/>
      <name val="Comic Sans MS"/>
      <family val="4"/>
    </font>
    <font>
      <sz val="18"/>
      <color indexed="10"/>
      <name val="Comic Sans MS"/>
      <family val="4"/>
    </font>
    <font>
      <b/>
      <sz val="26"/>
      <color indexed="8"/>
      <name val="Calibri"/>
      <family val="2"/>
    </font>
    <font>
      <sz val="8"/>
      <name val="Calibri"/>
      <family val="2"/>
    </font>
    <font>
      <sz val="12"/>
      <color indexed="10"/>
      <name val="Comic Sans MS"/>
      <family val="4"/>
    </font>
    <font>
      <b/>
      <sz val="22"/>
      <color indexed="10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omic Sans MS"/>
      <family val="4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60" fillId="20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9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79" fontId="8" fillId="0" borderId="0" xfId="0" applyNumberFormat="1" applyFont="1" applyAlignment="1">
      <alignment/>
    </xf>
    <xf numFmtId="17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79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179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14" fontId="8" fillId="0" borderId="10" xfId="0" applyNumberFormat="1" applyFont="1" applyBorder="1" applyAlignment="1">
      <alignment/>
    </xf>
    <xf numFmtId="1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/>
    </xf>
    <xf numFmtId="179" fontId="8" fillId="0" borderId="15" xfId="0" applyNumberFormat="1" applyFont="1" applyBorder="1" applyAlignment="1">
      <alignment/>
    </xf>
    <xf numFmtId="179" fontId="8" fillId="0" borderId="16" xfId="0" applyNumberFormat="1" applyFont="1" applyBorder="1" applyAlignment="1">
      <alignment horizontal="center"/>
    </xf>
    <xf numFmtId="179" fontId="8" fillId="0" borderId="17" xfId="0" applyNumberFormat="1" applyFont="1" applyBorder="1" applyAlignment="1">
      <alignment horizontal="center"/>
    </xf>
    <xf numFmtId="179" fontId="8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8" xfId="0" applyFont="1" applyBorder="1" applyAlignment="1">
      <alignment horizontal="center"/>
    </xf>
    <xf numFmtId="1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4" fontId="8" fillId="0" borderId="12" xfId="0" applyNumberFormat="1" applyFont="1" applyBorder="1" applyAlignment="1">
      <alignment/>
    </xf>
    <xf numFmtId="179" fontId="8" fillId="0" borderId="10" xfId="0" applyNumberFormat="1" applyFont="1" applyFill="1" applyBorder="1" applyAlignment="1">
      <alignment horizontal="center"/>
    </xf>
    <xf numFmtId="176" fontId="11" fillId="33" borderId="19" xfId="53" applyNumberFormat="1" applyFont="1" applyFill="1" applyBorder="1" applyAlignment="1">
      <alignment horizontal="center" wrapText="1"/>
      <protection/>
    </xf>
    <xf numFmtId="49" fontId="11" fillId="33" borderId="20" xfId="53" applyNumberFormat="1" applyFont="1" applyFill="1" applyBorder="1" applyAlignment="1">
      <alignment horizontal="center" wrapText="1"/>
      <protection/>
    </xf>
    <xf numFmtId="0" fontId="11" fillId="33" borderId="20" xfId="53" applyFont="1" applyFill="1" applyBorder="1" applyAlignment="1">
      <alignment horizontal="center" wrapText="1"/>
      <protection/>
    </xf>
    <xf numFmtId="179" fontId="11" fillId="33" borderId="20" xfId="53" applyNumberFormat="1" applyFont="1" applyFill="1" applyBorder="1" applyAlignment="1">
      <alignment horizontal="center" wrapText="1"/>
      <protection/>
    </xf>
    <xf numFmtId="0" fontId="9" fillId="33" borderId="20" xfId="53" applyFont="1" applyFill="1" applyBorder="1" applyAlignment="1">
      <alignment horizontal="center" wrapText="1"/>
      <protection/>
    </xf>
    <xf numFmtId="4" fontId="11" fillId="33" borderId="20" xfId="53" applyNumberFormat="1" applyFont="1" applyFill="1" applyBorder="1" applyAlignment="1">
      <alignment horizontal="center" wrapText="1"/>
      <protection/>
    </xf>
    <xf numFmtId="0" fontId="11" fillId="33" borderId="21" xfId="53" applyFont="1" applyFill="1" applyBorder="1" applyAlignment="1">
      <alignment horizontal="center" wrapText="1"/>
      <protection/>
    </xf>
    <xf numFmtId="14" fontId="8" fillId="33" borderId="10" xfId="0" applyNumberFormat="1" applyFont="1" applyFill="1" applyBorder="1" applyAlignment="1">
      <alignment/>
    </xf>
    <xf numFmtId="14" fontId="8" fillId="10" borderId="10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6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4" fontId="9" fillId="10" borderId="16" xfId="0" applyNumberFormat="1" applyFont="1" applyFill="1" applyBorder="1" applyAlignment="1">
      <alignment horizontal="center"/>
    </xf>
    <xf numFmtId="14" fontId="9" fillId="10" borderId="24" xfId="0" applyNumberFormat="1" applyFont="1" applyFill="1" applyBorder="1" applyAlignment="1">
      <alignment horizontal="center"/>
    </xf>
    <xf numFmtId="178" fontId="3" fillId="10" borderId="10" xfId="53" applyNumberFormat="1" applyFont="1" applyFill="1" applyBorder="1" applyAlignment="1">
      <alignment horizontal="center" wrapText="1"/>
      <protection/>
    </xf>
    <xf numFmtId="0" fontId="0" fillId="10" borderId="10" xfId="0" applyFill="1" applyBorder="1" applyAlignment="1">
      <alignment/>
    </xf>
    <xf numFmtId="176" fontId="11" fillId="10" borderId="11" xfId="53" applyNumberFormat="1" applyFont="1" applyFill="1" applyBorder="1" applyAlignment="1">
      <alignment horizontal="center" wrapText="1"/>
      <protection/>
    </xf>
    <xf numFmtId="49" fontId="11" fillId="10" borderId="12" xfId="53" applyNumberFormat="1" applyFont="1" applyFill="1" applyBorder="1" applyAlignment="1">
      <alignment horizontal="center" wrapText="1"/>
      <protection/>
    </xf>
    <xf numFmtId="0" fontId="11" fillId="10" borderId="12" xfId="53" applyFont="1" applyFill="1" applyBorder="1" applyAlignment="1">
      <alignment horizontal="center" wrapText="1"/>
      <protection/>
    </xf>
    <xf numFmtId="179" fontId="11" fillId="10" borderId="12" xfId="53" applyNumberFormat="1" applyFont="1" applyFill="1" applyBorder="1" applyAlignment="1">
      <alignment horizontal="center" wrapText="1"/>
      <protection/>
    </xf>
    <xf numFmtId="0" fontId="9" fillId="10" borderId="12" xfId="53" applyFont="1" applyFill="1" applyBorder="1" applyAlignment="1">
      <alignment horizontal="center" wrapText="1"/>
      <protection/>
    </xf>
    <xf numFmtId="4" fontId="11" fillId="10" borderId="12" xfId="53" applyNumberFormat="1" applyFont="1" applyFill="1" applyBorder="1" applyAlignment="1">
      <alignment horizontal="center" wrapText="1"/>
      <protection/>
    </xf>
    <xf numFmtId="0" fontId="11" fillId="10" borderId="25" xfId="53" applyFont="1" applyFill="1" applyBorder="1" applyAlignment="1">
      <alignment horizontal="center" wrapText="1"/>
      <protection/>
    </xf>
    <xf numFmtId="0" fontId="14" fillId="10" borderId="10" xfId="0" applyFont="1" applyFill="1" applyBorder="1" applyAlignment="1">
      <alignment/>
    </xf>
    <xf numFmtId="179" fontId="0" fillId="0" borderId="26" xfId="0" applyNumberFormat="1" applyBorder="1" applyAlignment="1">
      <alignment horizontal="center"/>
    </xf>
    <xf numFmtId="178" fontId="3" fillId="33" borderId="10" xfId="53" applyNumberFormat="1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/>
    </xf>
    <xf numFmtId="179" fontId="8" fillId="0" borderId="27" xfId="0" applyNumberFormat="1" applyFont="1" applyBorder="1" applyAlignment="1">
      <alignment horizontal="center"/>
    </xf>
    <xf numFmtId="14" fontId="8" fillId="0" borderId="12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16" fontId="8" fillId="0" borderId="28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/>
    </xf>
    <xf numFmtId="179" fontId="8" fillId="0" borderId="29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33" borderId="20" xfId="53" applyNumberFormat="1" applyFont="1" applyFill="1" applyBorder="1" applyAlignment="1">
      <alignment horizontal="center" wrapText="1"/>
      <protection/>
    </xf>
    <xf numFmtId="0" fontId="8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179" fontId="15" fillId="0" borderId="10" xfId="53" applyNumberFormat="1" applyFont="1" applyFill="1" applyBorder="1" applyAlignment="1">
      <alignment horizontal="center" wrapText="1"/>
      <protection/>
    </xf>
    <xf numFmtId="14" fontId="8" fillId="33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179" fontId="8" fillId="34" borderId="10" xfId="0" applyNumberFormat="1" applyFont="1" applyFill="1" applyBorder="1" applyAlignment="1">
      <alignment horizontal="center"/>
    </xf>
    <xf numFmtId="176" fontId="11" fillId="33" borderId="16" xfId="53" applyNumberFormat="1" applyFont="1" applyFill="1" applyBorder="1" applyAlignment="1">
      <alignment horizontal="center" wrapText="1"/>
      <protection/>
    </xf>
    <xf numFmtId="49" fontId="11" fillId="33" borderId="24" xfId="53" applyNumberFormat="1" applyFont="1" applyFill="1" applyBorder="1" applyAlignment="1">
      <alignment horizontal="center" wrapText="1"/>
      <protection/>
    </xf>
    <xf numFmtId="179" fontId="15" fillId="0" borderId="0" xfId="53" applyNumberFormat="1" applyFont="1" applyFill="1" applyBorder="1" applyAlignment="1">
      <alignment horizontal="center" wrapText="1"/>
      <protection/>
    </xf>
    <xf numFmtId="179" fontId="11" fillId="0" borderId="30" xfId="53" applyNumberFormat="1" applyFont="1" applyFill="1" applyBorder="1" applyAlignment="1">
      <alignment horizontal="center" wrapText="1"/>
      <protection/>
    </xf>
    <xf numFmtId="14" fontId="8" fillId="0" borderId="27" xfId="0" applyNumberFormat="1" applyFont="1" applyBorder="1" applyAlignment="1">
      <alignment/>
    </xf>
    <xf numFmtId="14" fontId="8" fillId="0" borderId="27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9" fontId="11" fillId="0" borderId="0" xfId="53" applyNumberFormat="1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/>
    </xf>
    <xf numFmtId="179" fontId="11" fillId="5" borderId="31" xfId="53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4" fontId="8" fillId="33" borderId="12" xfId="0" applyNumberFormat="1" applyFont="1" applyFill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27" xfId="0" applyBorder="1" applyAlignment="1">
      <alignment/>
    </xf>
    <xf numFmtId="179" fontId="15" fillId="0" borderId="27" xfId="53" applyNumberFormat="1" applyFont="1" applyFill="1" applyBorder="1" applyAlignment="1">
      <alignment horizontal="center" wrapText="1"/>
      <protection/>
    </xf>
    <xf numFmtId="179" fontId="8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NumberFormat="1" applyBorder="1" applyAlignment="1">
      <alignment horizontal="center"/>
    </xf>
    <xf numFmtId="14" fontId="0" fillId="0" borderId="27" xfId="0" applyNumberFormat="1" applyBorder="1" applyAlignment="1">
      <alignment/>
    </xf>
    <xf numFmtId="14" fontId="8" fillId="33" borderId="27" xfId="0" applyNumberFormat="1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12" fillId="0" borderId="27" xfId="0" applyFont="1" applyBorder="1" applyAlignment="1">
      <alignment horizontal="center"/>
    </xf>
    <xf numFmtId="179" fontId="14" fillId="0" borderId="26" xfId="0" applyNumberFormat="1" applyFont="1" applyBorder="1" applyAlignment="1">
      <alignment horizontal="center"/>
    </xf>
    <xf numFmtId="179" fontId="14" fillId="0" borderId="32" xfId="0" applyNumberFormat="1" applyFont="1" applyBorder="1" applyAlignment="1">
      <alignment horizontal="center"/>
    </xf>
    <xf numFmtId="179" fontId="14" fillId="0" borderId="33" xfId="0" applyNumberFormat="1" applyFont="1" applyBorder="1" applyAlignment="1">
      <alignment horizontal="center"/>
    </xf>
    <xf numFmtId="179" fontId="14" fillId="0" borderId="32" xfId="0" applyNumberFormat="1" applyFont="1" applyBorder="1" applyAlignment="1">
      <alignment/>
    </xf>
    <xf numFmtId="179" fontId="14" fillId="0" borderId="33" xfId="0" applyNumberFormat="1" applyFont="1" applyBorder="1" applyAlignment="1">
      <alignment/>
    </xf>
    <xf numFmtId="4" fontId="12" fillId="0" borderId="34" xfId="53" applyNumberFormat="1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79" fontId="15" fillId="0" borderId="25" xfId="53" applyNumberFormat="1" applyFont="1" applyFill="1" applyBorder="1" applyAlignment="1">
      <alignment horizontal="left" wrapText="1"/>
      <protection/>
    </xf>
    <xf numFmtId="179" fontId="15" fillId="0" borderId="14" xfId="53" applyNumberFormat="1" applyFont="1" applyFill="1" applyBorder="1" applyAlignment="1">
      <alignment horizontal="left" wrapText="1"/>
      <protection/>
    </xf>
    <xf numFmtId="0" fontId="16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179" fontId="15" fillId="0" borderId="35" xfId="53" applyNumberFormat="1" applyFont="1" applyFill="1" applyBorder="1" applyAlignment="1">
      <alignment horizontal="left" wrapText="1"/>
      <protection/>
    </xf>
    <xf numFmtId="0" fontId="8" fillId="0" borderId="14" xfId="0" applyFont="1" applyBorder="1" applyAlignment="1">
      <alignment horizontal="left"/>
    </xf>
    <xf numFmtId="0" fontId="8" fillId="0" borderId="11" xfId="0" applyNumberFormat="1" applyFont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16" fontId="8" fillId="0" borderId="2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36" xfId="0" applyNumberFormat="1" applyFont="1" applyBorder="1" applyAlignment="1">
      <alignment horizontal="center"/>
    </xf>
    <xf numFmtId="16" fontId="8" fillId="0" borderId="18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79" fontId="9" fillId="0" borderId="26" xfId="0" applyNumberFormat="1" applyFont="1" applyBorder="1" applyAlignment="1">
      <alignment horizontal="center"/>
    </xf>
    <xf numFmtId="14" fontId="9" fillId="10" borderId="37" xfId="0" applyNumberFormat="1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14" fontId="9" fillId="10" borderId="11" xfId="0" applyNumberFormat="1" applyFont="1" applyFill="1" applyBorder="1" applyAlignment="1">
      <alignment horizontal="center"/>
    </xf>
    <xf numFmtId="14" fontId="9" fillId="10" borderId="12" xfId="0" applyNumberFormat="1" applyFont="1" applyFill="1" applyBorder="1" applyAlignment="1">
      <alignment horizontal="center"/>
    </xf>
    <xf numFmtId="14" fontId="9" fillId="10" borderId="25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8" xfId="0" applyFont="1" applyBorder="1" applyAlignment="1">
      <alignment/>
    </xf>
    <xf numFmtId="14" fontId="8" fillId="0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9" fontId="11" fillId="33" borderId="37" xfId="53" applyNumberFormat="1" applyFont="1" applyFill="1" applyBorder="1" applyAlignment="1">
      <alignment horizontal="center" wrapText="1"/>
      <protection/>
    </xf>
    <xf numFmtId="0" fontId="8" fillId="0" borderId="40" xfId="0" applyFont="1" applyBorder="1" applyAlignment="1">
      <alignment/>
    </xf>
    <xf numFmtId="0" fontId="11" fillId="33" borderId="11" xfId="53" applyFont="1" applyFill="1" applyBorder="1" applyAlignment="1">
      <alignment horizontal="center" wrapText="1"/>
      <protection/>
    </xf>
    <xf numFmtId="0" fontId="11" fillId="33" borderId="12" xfId="53" applyFont="1" applyFill="1" applyBorder="1" applyAlignment="1">
      <alignment horizontal="center" wrapText="1"/>
      <protection/>
    </xf>
    <xf numFmtId="179" fontId="11" fillId="33" borderId="12" xfId="53" applyNumberFormat="1" applyFont="1" applyFill="1" applyBorder="1" applyAlignment="1">
      <alignment horizontal="center" wrapText="1"/>
      <protection/>
    </xf>
    <xf numFmtId="0" fontId="9" fillId="33" borderId="12" xfId="53" applyFont="1" applyFill="1" applyBorder="1" applyAlignment="1">
      <alignment horizontal="center" wrapText="1"/>
      <protection/>
    </xf>
    <xf numFmtId="0" fontId="9" fillId="33" borderId="12" xfId="53" applyNumberFormat="1" applyFont="1" applyFill="1" applyBorder="1" applyAlignment="1">
      <alignment horizontal="center" wrapText="1"/>
      <protection/>
    </xf>
    <xf numFmtId="4" fontId="11" fillId="33" borderId="12" xfId="53" applyNumberFormat="1" applyFont="1" applyFill="1" applyBorder="1" applyAlignment="1">
      <alignment horizontal="center" wrapText="1"/>
      <protection/>
    </xf>
    <xf numFmtId="0" fontId="11" fillId="33" borderId="25" xfId="53" applyFont="1" applyFill="1" applyBorder="1" applyAlignment="1">
      <alignment horizontal="center" wrapText="1"/>
      <protection/>
    </xf>
    <xf numFmtId="0" fontId="8" fillId="0" borderId="13" xfId="0" applyFont="1" applyFill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vertical="center"/>
    </xf>
    <xf numFmtId="179" fontId="15" fillId="0" borderId="12" xfId="53" applyNumberFormat="1" applyFont="1" applyFill="1" applyBorder="1" applyAlignment="1">
      <alignment horizontal="center" vertical="center" wrapText="1"/>
      <protection/>
    </xf>
    <xf numFmtId="179" fontId="8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vertical="center"/>
    </xf>
    <xf numFmtId="14" fontId="8" fillId="0" borderId="12" xfId="0" applyNumberFormat="1" applyFont="1" applyFill="1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15" fillId="0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15" fillId="0" borderId="10" xfId="53" applyNumberFormat="1" applyFont="1" applyFill="1" applyBorder="1" applyAlignment="1">
      <alignment horizontal="center" vertical="center" wrapText="1"/>
      <protection/>
    </xf>
    <xf numFmtId="179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14" fontId="8" fillId="0" borderId="10" xfId="0" applyNumberFormat="1" applyFont="1" applyFill="1" applyBorder="1" applyAlignment="1">
      <alignment vertical="center"/>
    </xf>
    <xf numFmtId="179" fontId="15" fillId="0" borderId="10" xfId="53" applyNumberFormat="1" applyFont="1" applyFill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9" fontId="15" fillId="0" borderId="18" xfId="53" applyNumberFormat="1" applyFont="1" applyFill="1" applyBorder="1" applyAlignment="1">
      <alignment horizontal="center" vertical="center" wrapText="1"/>
      <protection/>
    </xf>
    <xf numFmtId="179" fontId="8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4" fontId="0" fillId="0" borderId="18" xfId="0" applyNumberFormat="1" applyBorder="1" applyAlignment="1">
      <alignment vertical="center"/>
    </xf>
    <xf numFmtId="179" fontId="15" fillId="0" borderId="41" xfId="53" applyNumberFormat="1" applyFont="1" applyFill="1" applyBorder="1" applyAlignment="1">
      <alignment horizontal="left" vertical="center" wrapText="1"/>
      <protection/>
    </xf>
    <xf numFmtId="4" fontId="11" fillId="33" borderId="2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179" fontId="11" fillId="0" borderId="0" xfId="53" applyNumberFormat="1" applyFont="1" applyFill="1" applyBorder="1" applyAlignment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center" vertical="center"/>
    </xf>
    <xf numFmtId="179" fontId="15" fillId="0" borderId="18" xfId="53" applyNumberFormat="1" applyFont="1" applyFill="1" applyBorder="1" applyAlignment="1">
      <alignment horizontal="left" vertical="center" wrapText="1"/>
      <protection/>
    </xf>
    <xf numFmtId="176" fontId="11" fillId="33" borderId="19" xfId="53" applyNumberFormat="1" applyFont="1" applyFill="1" applyBorder="1" applyAlignment="1">
      <alignment horizontal="center" vertical="center" wrapText="1"/>
      <protection/>
    </xf>
    <xf numFmtId="49" fontId="11" fillId="33" borderId="20" xfId="53" applyNumberFormat="1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 vertical="center" wrapText="1"/>
      <protection/>
    </xf>
    <xf numFmtId="179" fontId="11" fillId="33" borderId="20" xfId="53" applyNumberFormat="1" applyFont="1" applyFill="1" applyBorder="1" applyAlignment="1">
      <alignment horizontal="center" vertical="center" wrapText="1"/>
      <protection/>
    </xf>
    <xf numFmtId="0" fontId="9" fillId="33" borderId="20" xfId="53" applyFont="1" applyFill="1" applyBorder="1" applyAlignment="1">
      <alignment horizontal="center" vertical="center" wrapText="1"/>
      <protection/>
    </xf>
    <xf numFmtId="0" fontId="9" fillId="33" borderId="20" xfId="53" applyNumberFormat="1" applyFont="1" applyFill="1" applyBorder="1" applyAlignment="1">
      <alignment horizontal="center" vertical="center" wrapText="1"/>
      <protection/>
    </xf>
    <xf numFmtId="0" fontId="11" fillId="33" borderId="21" xfId="53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179" fontId="11" fillId="35" borderId="31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8" fillId="35" borderId="13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8" fillId="36" borderId="13" xfId="0" applyNumberFormat="1" applyFont="1" applyFill="1" applyBorder="1" applyAlignment="1">
      <alignment horizontal="center"/>
    </xf>
    <xf numFmtId="16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179" fontId="15" fillId="36" borderId="10" xfId="53" applyNumberFormat="1" applyFont="1" applyFill="1" applyBorder="1" applyAlignment="1">
      <alignment horizontal="left" vertical="center" wrapText="1"/>
      <protection/>
    </xf>
    <xf numFmtId="179" fontId="15" fillId="36" borderId="10" xfId="53" applyNumberFormat="1" applyFont="1" applyFill="1" applyBorder="1" applyAlignment="1">
      <alignment horizontal="center" vertical="center" wrapText="1"/>
      <protection/>
    </xf>
    <xf numFmtId="179" fontId="8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 vertical="center"/>
    </xf>
    <xf numFmtId="14" fontId="0" fillId="36" borderId="10" xfId="0" applyNumberFormat="1" applyFill="1" applyBorder="1" applyAlignment="1">
      <alignment vertical="center"/>
    </xf>
    <xf numFmtId="14" fontId="8" fillId="36" borderId="10" xfId="0" applyNumberFormat="1" applyFont="1" applyFill="1" applyBorder="1" applyAlignment="1">
      <alignment vertical="center"/>
    </xf>
    <xf numFmtId="14" fontId="8" fillId="36" borderId="10" xfId="0" applyNumberFormat="1" applyFont="1" applyFill="1" applyBorder="1" applyAlignment="1">
      <alignment horizontal="center" vertical="center"/>
    </xf>
    <xf numFmtId="179" fontId="15" fillId="36" borderId="41" xfId="53" applyNumberFormat="1" applyFont="1" applyFill="1" applyBorder="1" applyAlignment="1">
      <alignment horizontal="left" vertical="center" wrapText="1"/>
      <protection/>
    </xf>
    <xf numFmtId="0" fontId="8" fillId="36" borderId="10" xfId="0" applyFont="1" applyFill="1" applyBorder="1" applyAlignment="1">
      <alignment vertical="center"/>
    </xf>
    <xf numFmtId="14" fontId="0" fillId="36" borderId="10" xfId="0" applyNumberForma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0" fontId="0" fillId="0" borderId="0" xfId="0" applyFill="1" applyBorder="1" applyAlignment="1">
      <alignment/>
    </xf>
    <xf numFmtId="179" fontId="9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179" fontId="15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vertical="center"/>
    </xf>
    <xf numFmtId="14" fontId="1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8" fillId="0" borderId="22" xfId="0" applyNumberFormat="1" applyFont="1" applyBorder="1" applyAlignment="1">
      <alignment horizontal="center"/>
    </xf>
    <xf numFmtId="16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79" fontId="15" fillId="0" borderId="23" xfId="53" applyNumberFormat="1" applyFont="1" applyFill="1" applyBorder="1" applyAlignment="1">
      <alignment horizontal="left" vertical="center" wrapText="1"/>
      <protection/>
    </xf>
    <xf numFmtId="179" fontId="15" fillId="0" borderId="23" xfId="53" applyNumberFormat="1" applyFont="1" applyFill="1" applyBorder="1" applyAlignment="1">
      <alignment horizontal="center" vertical="center" wrapText="1"/>
      <protection/>
    </xf>
    <xf numFmtId="179" fontId="15" fillId="0" borderId="23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14" fontId="19" fillId="0" borderId="23" xfId="0" applyNumberFormat="1" applyFont="1" applyBorder="1" applyAlignment="1">
      <alignment vertical="center"/>
    </xf>
    <xf numFmtId="14" fontId="15" fillId="0" borderId="23" xfId="0" applyNumberFormat="1" applyFont="1" applyFill="1" applyBorder="1" applyAlignment="1">
      <alignment vertical="center"/>
    </xf>
    <xf numFmtId="14" fontId="8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179" fontId="15" fillId="0" borderId="43" xfId="53" applyNumberFormat="1" applyFont="1" applyFill="1" applyBorder="1" applyAlignment="1">
      <alignment horizontal="left" vertical="center" wrapText="1"/>
      <protection/>
    </xf>
    <xf numFmtId="0" fontId="8" fillId="0" borderId="28" xfId="0" applyNumberFormat="1" applyFont="1" applyBorder="1" applyAlignment="1">
      <alignment horizontal="center" vertical="center"/>
    </xf>
    <xf numFmtId="16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27" xfId="0" applyFont="1" applyBorder="1" applyAlignment="1">
      <alignment vertical="center"/>
    </xf>
    <xf numFmtId="179" fontId="15" fillId="0" borderId="27" xfId="53" applyNumberFormat="1" applyFont="1" applyFill="1" applyBorder="1" applyAlignment="1">
      <alignment horizontal="center" vertical="center" wrapText="1"/>
      <protection/>
    </xf>
    <xf numFmtId="179" fontId="8" fillId="0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14" fontId="0" fillId="0" borderId="27" xfId="0" applyNumberFormat="1" applyBorder="1" applyAlignment="1">
      <alignment vertical="center"/>
    </xf>
    <xf numFmtId="14" fontId="8" fillId="0" borderId="27" xfId="0" applyNumberFormat="1" applyFont="1" applyFill="1" applyBorder="1" applyAlignment="1">
      <alignment vertical="center"/>
    </xf>
    <xf numFmtId="14" fontId="0" fillId="0" borderId="27" xfId="0" applyNumberFormat="1" applyBorder="1" applyAlignment="1">
      <alignment horizontal="center" vertical="center"/>
    </xf>
    <xf numFmtId="179" fontId="8" fillId="0" borderId="27" xfId="0" applyNumberFormat="1" applyFont="1" applyBorder="1" applyAlignment="1">
      <alignment horizontal="center" vertical="center"/>
    </xf>
    <xf numFmtId="179" fontId="15" fillId="0" borderId="35" xfId="53" applyNumberFormat="1" applyFont="1" applyFill="1" applyBorder="1" applyAlignment="1">
      <alignment horizontal="left" vertical="center" wrapText="1"/>
      <protection/>
    </xf>
    <xf numFmtId="176" fontId="11" fillId="33" borderId="16" xfId="53" applyNumberFormat="1" applyFont="1" applyFill="1" applyBorder="1" applyAlignment="1">
      <alignment horizontal="center" vertical="center" wrapText="1"/>
      <protection/>
    </xf>
    <xf numFmtId="49" fontId="11" fillId="33" borderId="24" xfId="53" applyNumberFormat="1" applyFont="1" applyFill="1" applyBorder="1" applyAlignment="1">
      <alignment horizontal="center" vertical="center" wrapText="1"/>
      <protection/>
    </xf>
    <xf numFmtId="0" fontId="11" fillId="33" borderId="24" xfId="53" applyFont="1" applyFill="1" applyBorder="1" applyAlignment="1">
      <alignment horizontal="center" vertical="center" wrapText="1"/>
      <protection/>
    </xf>
    <xf numFmtId="179" fontId="11" fillId="33" borderId="24" xfId="53" applyNumberFormat="1" applyFont="1" applyFill="1" applyBorder="1" applyAlignment="1">
      <alignment horizontal="center" vertical="center" wrapText="1"/>
      <protection/>
    </xf>
    <xf numFmtId="0" fontId="9" fillId="33" borderId="24" xfId="53" applyFont="1" applyFill="1" applyBorder="1" applyAlignment="1">
      <alignment horizontal="center" vertical="center" wrapText="1"/>
      <protection/>
    </xf>
    <xf numFmtId="0" fontId="9" fillId="33" borderId="24" xfId="53" applyNumberFormat="1" applyFont="1" applyFill="1" applyBorder="1" applyAlignment="1">
      <alignment horizontal="center" vertical="center" wrapText="1"/>
      <protection/>
    </xf>
    <xf numFmtId="0" fontId="11" fillId="33" borderId="17" xfId="53" applyFont="1" applyFill="1" applyBorder="1" applyAlignment="1">
      <alignment horizontal="center" vertical="center" wrapText="1"/>
      <protection/>
    </xf>
    <xf numFmtId="179" fontId="11" fillId="0" borderId="15" xfId="53" applyNumberFormat="1" applyFont="1" applyFill="1" applyBorder="1" applyAlignment="1">
      <alignment horizontal="center" vertical="center" wrapText="1"/>
      <protection/>
    </xf>
    <xf numFmtId="178" fontId="14" fillId="0" borderId="44" xfId="0" applyNumberFormat="1" applyFont="1" applyBorder="1" applyAlignment="1">
      <alignment horizontal="center" vertical="center"/>
    </xf>
    <xf numFmtId="14" fontId="9" fillId="10" borderId="16" xfId="0" applyNumberFormat="1" applyFont="1" applyFill="1" applyBorder="1" applyAlignment="1">
      <alignment horizontal="center" vertical="center" wrapText="1"/>
    </xf>
    <xf numFmtId="14" fontId="9" fillId="10" borderId="24" xfId="0" applyNumberFormat="1" applyFont="1" applyFill="1" applyBorder="1" applyAlignment="1">
      <alignment horizontal="center" vertical="center" wrapText="1"/>
    </xf>
    <xf numFmtId="14" fontId="9" fillId="10" borderId="3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8" fillId="0" borderId="25" xfId="0" applyNumberFormat="1" applyFont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15" fillId="0" borderId="0" xfId="53" applyNumberFormat="1" applyFont="1" applyFill="1" applyBorder="1" applyAlignment="1">
      <alignment horizontal="left" vertical="center" wrapText="1"/>
      <protection/>
    </xf>
    <xf numFmtId="179" fontId="15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179" fontId="8" fillId="0" borderId="23" xfId="0" applyNumberFormat="1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14" fontId="8" fillId="10" borderId="23" xfId="0" applyNumberFormat="1" applyFont="1" applyFill="1" applyBorder="1" applyAlignment="1">
      <alignment horizontal="center"/>
    </xf>
    <xf numFmtId="14" fontId="8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79" fontId="8" fillId="0" borderId="23" xfId="0" applyNumberFormat="1" applyFont="1" applyFill="1" applyBorder="1" applyAlignment="1">
      <alignment horizontal="center"/>
    </xf>
    <xf numFmtId="14" fontId="9" fillId="10" borderId="17" xfId="0" applyNumberFormat="1" applyFont="1" applyFill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11" fillId="32" borderId="20" xfId="53" applyFont="1" applyFill="1" applyBorder="1" applyAlignment="1">
      <alignment horizontal="center" wrapText="1"/>
      <protection/>
    </xf>
    <xf numFmtId="0" fontId="19" fillId="0" borderId="27" xfId="0" applyFont="1" applyBorder="1" applyAlignment="1">
      <alignment horizontal="center" vertical="center"/>
    </xf>
    <xf numFmtId="14" fontId="19" fillId="0" borderId="27" xfId="0" applyNumberFormat="1" applyFont="1" applyBorder="1" applyAlignment="1">
      <alignment horizontal="center" vertical="center"/>
    </xf>
    <xf numFmtId="16" fontId="15" fillId="36" borderId="10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vertical="center"/>
    </xf>
    <xf numFmtId="0" fontId="15" fillId="36" borderId="10" xfId="0" applyFont="1" applyFill="1" applyBorder="1" applyAlignment="1">
      <alignment vertical="center"/>
    </xf>
    <xf numFmtId="179" fontId="15" fillId="36" borderId="10" xfId="0" applyNumberFormat="1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10" xfId="0" applyNumberFormat="1" applyFont="1" applyFill="1" applyBorder="1" applyAlignment="1">
      <alignment horizontal="center" vertical="center"/>
    </xf>
    <xf numFmtId="14" fontId="19" fillId="36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" fontId="12" fillId="0" borderId="34" xfId="53" applyNumberFormat="1" applyFont="1" applyFill="1" applyBorder="1" applyAlignment="1">
      <alignment horizontal="center" vertical="center" wrapText="1"/>
      <protection/>
    </xf>
    <xf numFmtId="16" fontId="0" fillId="0" borderId="10" xfId="0" applyNumberFormat="1" applyBorder="1" applyAlignment="1">
      <alignment horizontal="center" vertical="center"/>
    </xf>
    <xf numFmtId="0" fontId="0" fillId="36" borderId="1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179" fontId="19" fillId="36" borderId="10" xfId="53" applyNumberFormat="1" applyFont="1" applyFill="1" applyBorder="1" applyAlignment="1">
      <alignment horizontal="center" vertical="center" wrapText="1"/>
      <protection/>
    </xf>
    <xf numFmtId="179" fontId="0" fillId="36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14" fontId="0" fillId="36" borderId="23" xfId="0" applyNumberFormat="1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179" fontId="19" fillId="36" borderId="23" xfId="53" applyNumberFormat="1" applyFont="1" applyFill="1" applyBorder="1" applyAlignment="1">
      <alignment horizontal="center" vertical="center" wrapText="1"/>
      <protection/>
    </xf>
    <xf numFmtId="179" fontId="0" fillId="36" borderId="23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179" fontId="8" fillId="36" borderId="23" xfId="0" applyNumberFormat="1" applyFont="1" applyFill="1" applyBorder="1" applyAlignment="1">
      <alignment horizontal="center" vertical="center"/>
    </xf>
    <xf numFmtId="4" fontId="11" fillId="33" borderId="24" xfId="53" applyNumberFormat="1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left" vertical="center"/>
    </xf>
    <xf numFmtId="0" fontId="0" fillId="35" borderId="22" xfId="0" applyNumberFormat="1" applyFont="1" applyFill="1" applyBorder="1" applyAlignment="1">
      <alignment horizontal="center" vertical="center"/>
    </xf>
    <xf numFmtId="14" fontId="0" fillId="35" borderId="23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left" vertical="center"/>
    </xf>
    <xf numFmtId="179" fontId="19" fillId="35" borderId="23" xfId="53" applyNumberFormat="1" applyFont="1" applyFill="1" applyBorder="1" applyAlignment="1">
      <alignment horizontal="center" vertical="center" wrapText="1"/>
      <protection/>
    </xf>
    <xf numFmtId="179" fontId="0" fillId="35" borderId="23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179" fontId="8" fillId="35" borderId="23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" borderId="22" xfId="0" applyNumberFormat="1" applyFont="1" applyFill="1" applyBorder="1" applyAlignment="1">
      <alignment horizontal="center" vertical="center"/>
    </xf>
    <xf numFmtId="14" fontId="0" fillId="3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/>
    </xf>
    <xf numFmtId="179" fontId="0" fillId="3" borderId="23" xfId="0" applyNumberFormat="1" applyFont="1" applyFill="1" applyBorder="1" applyAlignment="1">
      <alignment horizontal="center" vertical="center"/>
    </xf>
    <xf numFmtId="0" fontId="0" fillId="3" borderId="23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179" fontId="19" fillId="35" borderId="10" xfId="53" applyNumberFormat="1" applyFont="1" applyFill="1" applyBorder="1" applyAlignment="1">
      <alignment horizontal="center" vertical="center" wrapText="1"/>
      <protection/>
    </xf>
    <xf numFmtId="16" fontId="0" fillId="36" borderId="10" xfId="0" applyNumberFormat="1" applyFill="1" applyBorder="1" applyAlignment="1">
      <alignment horizontal="center" vertical="center"/>
    </xf>
    <xf numFmtId="14" fontId="0" fillId="36" borderId="23" xfId="0" applyNumberFormat="1" applyFill="1" applyBorder="1" applyAlignment="1">
      <alignment horizontal="center" vertical="center"/>
    </xf>
    <xf numFmtId="14" fontId="0" fillId="35" borderId="23" xfId="0" applyNumberFormat="1" applyFill="1" applyBorder="1" applyAlignment="1">
      <alignment horizontal="center" vertical="center"/>
    </xf>
    <xf numFmtId="0" fontId="2" fillId="0" borderId="0" xfId="56">
      <alignment/>
      <protection/>
    </xf>
    <xf numFmtId="49" fontId="11" fillId="33" borderId="37" xfId="53" applyNumberFormat="1" applyFont="1" applyFill="1" applyBorder="1" applyAlignment="1">
      <alignment horizontal="center" vertical="center" wrapText="1"/>
      <protection/>
    </xf>
    <xf numFmtId="0" fontId="0" fillId="35" borderId="42" xfId="0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46" xfId="0" applyNumberFormat="1" applyFont="1" applyFill="1" applyBorder="1" applyAlignment="1">
      <alignment horizontal="center" vertical="center"/>
    </xf>
    <xf numFmtId="14" fontId="0" fillId="35" borderId="42" xfId="0" applyNumberFormat="1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2" xfId="0" applyFill="1" applyBorder="1" applyAlignment="1">
      <alignment horizontal="left" vertical="center"/>
    </xf>
    <xf numFmtId="179" fontId="19" fillId="35" borderId="42" xfId="53" applyNumberFormat="1" applyFont="1" applyFill="1" applyBorder="1" applyAlignment="1">
      <alignment horizontal="center" vertical="center" wrapText="1"/>
      <protection/>
    </xf>
    <xf numFmtId="179" fontId="0" fillId="35" borderId="42" xfId="0" applyNumberFormat="1" applyFont="1" applyFill="1" applyBorder="1" applyAlignment="1">
      <alignment horizontal="center" vertical="center"/>
    </xf>
    <xf numFmtId="0" fontId="0" fillId="35" borderId="42" xfId="0" applyNumberFormat="1" applyFont="1" applyFill="1" applyBorder="1" applyAlignment="1">
      <alignment horizontal="center" vertical="center"/>
    </xf>
    <xf numFmtId="179" fontId="8" fillId="35" borderId="42" xfId="0" applyNumberFormat="1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 horizontal="center" vertical="center"/>
    </xf>
    <xf numFmtId="14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center"/>
    </xf>
    <xf numFmtId="179" fontId="19" fillId="35" borderId="0" xfId="53" applyNumberFormat="1" applyFont="1" applyFill="1" applyBorder="1" applyAlignment="1">
      <alignment horizontal="center" vertical="center" wrapText="1"/>
      <protection/>
    </xf>
    <xf numFmtId="179" fontId="0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79" fontId="8" fillId="35" borderId="0" xfId="0" applyNumberFormat="1" applyFont="1" applyFill="1" applyBorder="1" applyAlignment="1">
      <alignment horizontal="center" vertical="center"/>
    </xf>
    <xf numFmtId="179" fontId="11" fillId="35" borderId="0" xfId="53" applyNumberFormat="1" applyFont="1" applyFill="1" applyBorder="1" applyAlignment="1">
      <alignment horizontal="center" wrapText="1"/>
      <protection/>
    </xf>
    <xf numFmtId="14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79" fontId="0" fillId="35" borderId="10" xfId="0" applyNumberFormat="1" applyFont="1" applyFill="1" applyBorder="1" applyAlignment="1">
      <alignment horizontal="center" vertical="center"/>
    </xf>
    <xf numFmtId="179" fontId="8" fillId="35" borderId="10" xfId="0" applyNumberFormat="1" applyFont="1" applyFill="1" applyBorder="1" applyAlignment="1">
      <alignment horizontal="center" vertical="center"/>
    </xf>
    <xf numFmtId="179" fontId="11" fillId="35" borderId="10" xfId="53" applyNumberFormat="1" applyFont="1" applyFill="1" applyBorder="1" applyAlignment="1">
      <alignment horizontal="center" wrapText="1"/>
      <protection/>
    </xf>
    <xf numFmtId="179" fontId="11" fillId="36" borderId="10" xfId="53" applyNumberFormat="1" applyFont="1" applyFill="1" applyBorder="1" applyAlignment="1">
      <alignment horizontal="center" wrapText="1"/>
      <protection/>
    </xf>
    <xf numFmtId="0" fontId="0" fillId="35" borderId="0" xfId="0" applyFill="1" applyBorder="1" applyAlignment="1">
      <alignment/>
    </xf>
    <xf numFmtId="0" fontId="14" fillId="35" borderId="0" xfId="0" applyNumberFormat="1" applyFont="1" applyFill="1" applyBorder="1" applyAlignment="1">
      <alignment horizontal="center" vertical="center"/>
    </xf>
    <xf numFmtId="0" fontId="11" fillId="33" borderId="16" xfId="53" applyFont="1" applyFill="1" applyBorder="1" applyAlignment="1">
      <alignment horizontal="center" vertical="center" wrapText="1"/>
      <protection/>
    </xf>
    <xf numFmtId="0" fontId="11" fillId="33" borderId="37" xfId="53" applyFont="1" applyFill="1" applyBorder="1" applyAlignment="1">
      <alignment horizontal="center" vertical="center" wrapText="1"/>
      <protection/>
    </xf>
    <xf numFmtId="179" fontId="11" fillId="35" borderId="23" xfId="53" applyNumberFormat="1" applyFont="1" applyFill="1" applyBorder="1" applyAlignment="1">
      <alignment horizontal="center" wrapText="1"/>
      <protection/>
    </xf>
    <xf numFmtId="0" fontId="11" fillId="33" borderId="15" xfId="53" applyFont="1" applyFill="1" applyBorder="1" applyAlignment="1">
      <alignment horizontal="center" vertical="center" wrapText="1"/>
      <protection/>
    </xf>
    <xf numFmtId="0" fontId="8" fillId="0" borderId="23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179" fontId="11" fillId="35" borderId="23" xfId="53" applyNumberFormat="1" applyFont="1" applyFill="1" applyBorder="1" applyAlignment="1">
      <alignment horizontal="center" vertical="center" wrapText="1"/>
      <protection/>
    </xf>
    <xf numFmtId="44" fontId="8" fillId="0" borderId="23" xfId="5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36" borderId="10" xfId="0" applyFill="1" applyBorder="1" applyAlignment="1">
      <alignment horizontal="left" vertical="center"/>
    </xf>
    <xf numFmtId="0" fontId="0" fillId="35" borderId="47" xfId="0" applyNumberFormat="1" applyFont="1" applyFill="1" applyBorder="1" applyAlignment="1">
      <alignment horizontal="center" vertical="center"/>
    </xf>
    <xf numFmtId="44" fontId="0" fillId="35" borderId="23" xfId="5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16" fontId="0" fillId="35" borderId="23" xfId="0" applyNumberFormat="1" applyFill="1" applyBorder="1" applyAlignment="1">
      <alignment horizontal="center" vertical="center"/>
    </xf>
    <xf numFmtId="178" fontId="0" fillId="35" borderId="23" xfId="0" applyNumberFormat="1" applyFont="1" applyFill="1" applyBorder="1" applyAlignment="1">
      <alignment horizontal="center" vertical="center"/>
    </xf>
    <xf numFmtId="178" fontId="0" fillId="35" borderId="10" xfId="0" applyNumberFormat="1" applyFont="1" applyFill="1" applyBorder="1" applyAlignment="1">
      <alignment horizontal="center" vertical="center"/>
    </xf>
    <xf numFmtId="16" fontId="0" fillId="35" borderId="42" xfId="0" applyNumberFormat="1" applyFill="1" applyBorder="1" applyAlignment="1">
      <alignment horizontal="center" vertical="center"/>
    </xf>
    <xf numFmtId="178" fontId="0" fillId="36" borderId="23" xfId="0" applyNumberFormat="1" applyFont="1" applyFill="1" applyBorder="1" applyAlignment="1">
      <alignment horizontal="center" vertical="center"/>
    </xf>
    <xf numFmtId="44" fontId="0" fillId="35" borderId="23" xfId="0" applyNumberFormat="1" applyFont="1" applyFill="1" applyBorder="1" applyAlignment="1">
      <alignment horizontal="center" vertical="center"/>
    </xf>
    <xf numFmtId="16" fontId="0" fillId="35" borderId="10" xfId="0" applyNumberFormat="1" applyFill="1" applyBorder="1" applyAlignment="1">
      <alignment horizontal="center" vertical="center"/>
    </xf>
    <xf numFmtId="16" fontId="8" fillId="36" borderId="10" xfId="0" applyNumberFormat="1" applyFont="1" applyFill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176" fontId="11" fillId="33" borderId="48" xfId="53" applyNumberFormat="1" applyFont="1" applyFill="1" applyBorder="1" applyAlignment="1">
      <alignment horizontal="center" vertical="center" wrapText="1"/>
      <protection/>
    </xf>
    <xf numFmtId="49" fontId="11" fillId="33" borderId="15" xfId="53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4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176" fontId="11" fillId="33" borderId="15" xfId="53" applyNumberFormat="1" applyFont="1" applyFill="1" applyBorder="1" applyAlignment="1">
      <alignment horizontal="center" vertical="center" wrapText="1"/>
      <protection/>
    </xf>
    <xf numFmtId="49" fontId="11" fillId="33" borderId="45" xfId="53" applyNumberFormat="1" applyFont="1" applyFill="1" applyBorder="1" applyAlignment="1">
      <alignment horizontal="center" vertical="center" wrapText="1"/>
      <protection/>
    </xf>
    <xf numFmtId="0" fontId="11" fillId="33" borderId="45" xfId="53" applyFont="1" applyFill="1" applyBorder="1" applyAlignment="1">
      <alignment horizontal="center" vertical="center" wrapText="1"/>
      <protection/>
    </xf>
    <xf numFmtId="179" fontId="11" fillId="33" borderId="45" xfId="53" applyNumberFormat="1" applyFont="1" applyFill="1" applyBorder="1" applyAlignment="1">
      <alignment horizontal="center" vertical="center" wrapText="1"/>
      <protection/>
    </xf>
    <xf numFmtId="0" fontId="9" fillId="33" borderId="15" xfId="53" applyFont="1" applyFill="1" applyBorder="1" applyAlignment="1">
      <alignment horizontal="center" vertical="center" wrapText="1"/>
      <protection/>
    </xf>
    <xf numFmtId="0" fontId="9" fillId="33" borderId="45" xfId="53" applyNumberFormat="1" applyFont="1" applyFill="1" applyBorder="1" applyAlignment="1">
      <alignment horizontal="center" vertical="center" wrapText="1"/>
      <protection/>
    </xf>
    <xf numFmtId="179" fontId="11" fillId="33" borderId="15" xfId="53" applyNumberFormat="1" applyFont="1" applyFill="1" applyBorder="1" applyAlignment="1">
      <alignment horizontal="center" vertical="center" wrapText="1"/>
      <protection/>
    </xf>
    <xf numFmtId="4" fontId="11" fillId="33" borderId="15" xfId="53" applyNumberFormat="1" applyFont="1" applyFill="1" applyBorder="1" applyAlignment="1">
      <alignment horizontal="center" vertical="center" wrapText="1"/>
      <protection/>
    </xf>
    <xf numFmtId="0" fontId="11" fillId="33" borderId="44" xfId="53" applyFont="1" applyFill="1" applyBorder="1" applyAlignment="1">
      <alignment horizontal="center" vertical="center" wrapText="1"/>
      <protection/>
    </xf>
    <xf numFmtId="0" fontId="0" fillId="35" borderId="0" xfId="0" applyFont="1" applyFill="1" applyBorder="1" applyAlignment="1">
      <alignment horizontal="left" vertical="center"/>
    </xf>
    <xf numFmtId="14" fontId="0" fillId="35" borderId="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79" fontId="0" fillId="0" borderId="23" xfId="0" applyNumberFormat="1" applyFont="1" applyFill="1" applyBorder="1" applyAlignment="1">
      <alignment horizontal="center" vertical="center"/>
    </xf>
    <xf numFmtId="16" fontId="0" fillId="0" borderId="23" xfId="0" applyNumberForma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8" fontId="0" fillId="36" borderId="10" xfId="0" applyNumberFormat="1" applyFont="1" applyFill="1" applyBorder="1" applyAlignment="1">
      <alignment horizontal="center" vertical="center"/>
    </xf>
    <xf numFmtId="16" fontId="0" fillId="35" borderId="0" xfId="0" applyNumberForma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4" fontId="8" fillId="36" borderId="10" xfId="0" applyNumberFormat="1" applyFont="1" applyFill="1" applyBorder="1" applyAlignment="1">
      <alignment horizontal="center"/>
    </xf>
    <xf numFmtId="14" fontId="8" fillId="36" borderId="27" xfId="0" applyNumberFormat="1" applyFont="1" applyFill="1" applyBorder="1" applyAlignment="1">
      <alignment horizontal="center"/>
    </xf>
    <xf numFmtId="14" fontId="8" fillId="35" borderId="10" xfId="0" applyNumberFormat="1" applyFont="1" applyFill="1" applyBorder="1" applyAlignment="1">
      <alignment horizontal="center"/>
    </xf>
    <xf numFmtId="14" fontId="8" fillId="35" borderId="12" xfId="0" applyNumberFormat="1" applyFont="1" applyFill="1" applyBorder="1" applyAlignment="1">
      <alignment/>
    </xf>
    <xf numFmtId="14" fontId="8" fillId="35" borderId="10" xfId="0" applyNumberFormat="1" applyFont="1" applyFill="1" applyBorder="1" applyAlignment="1">
      <alignment/>
    </xf>
    <xf numFmtId="14" fontId="8" fillId="35" borderId="10" xfId="0" applyNumberFormat="1" applyFont="1" applyFill="1" applyBorder="1" applyAlignment="1">
      <alignment vertical="center"/>
    </xf>
    <xf numFmtId="14" fontId="8" fillId="35" borderId="27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/>
    </xf>
    <xf numFmtId="176" fontId="11" fillId="35" borderId="19" xfId="53" applyNumberFormat="1" applyFont="1" applyFill="1" applyBorder="1" applyAlignment="1">
      <alignment horizontal="center" vertical="center" wrapText="1"/>
      <protection/>
    </xf>
    <xf numFmtId="14" fontId="23" fillId="0" borderId="10" xfId="0" applyNumberFormat="1" applyFont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19" fillId="36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179" fontId="19" fillId="0" borderId="10" xfId="53" applyNumberFormat="1" applyFont="1" applyFill="1" applyBorder="1" applyAlignment="1">
      <alignment horizontal="left" vertical="center" wrapText="1"/>
      <protection/>
    </xf>
    <xf numFmtId="179" fontId="19" fillId="36" borderId="10" xfId="53" applyNumberFormat="1" applyFont="1" applyFill="1" applyBorder="1" applyAlignment="1">
      <alignment horizontal="left" vertical="center" wrapText="1"/>
      <protection/>
    </xf>
    <xf numFmtId="179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24" fillId="33" borderId="16" xfId="53" applyNumberFormat="1" applyFont="1" applyFill="1" applyBorder="1" applyAlignment="1">
      <alignment horizontal="center" vertical="center" wrapText="1"/>
      <protection/>
    </xf>
    <xf numFmtId="176" fontId="24" fillId="33" borderId="19" xfId="53" applyNumberFormat="1" applyFont="1" applyFill="1" applyBorder="1" applyAlignment="1">
      <alignment horizontal="center" vertical="center" wrapText="1"/>
      <protection/>
    </xf>
    <xf numFmtId="49" fontId="24" fillId="33" borderId="20" xfId="53" applyNumberFormat="1" applyFont="1" applyFill="1" applyBorder="1" applyAlignment="1">
      <alignment horizontal="center" vertical="center" wrapText="1"/>
      <protection/>
    </xf>
    <xf numFmtId="0" fontId="24" fillId="33" borderId="20" xfId="53" applyFont="1" applyFill="1" applyBorder="1" applyAlignment="1">
      <alignment horizontal="center" vertical="center" wrapText="1"/>
      <protection/>
    </xf>
    <xf numFmtId="179" fontId="24" fillId="33" borderId="20" xfId="53" applyNumberFormat="1" applyFont="1" applyFill="1" applyBorder="1" applyAlignment="1">
      <alignment horizontal="center" vertical="center" wrapText="1"/>
      <protection/>
    </xf>
    <xf numFmtId="0" fontId="18" fillId="33" borderId="20" xfId="53" applyFont="1" applyFill="1" applyBorder="1" applyAlignment="1">
      <alignment horizontal="center" vertical="center" wrapText="1"/>
      <protection/>
    </xf>
    <xf numFmtId="0" fontId="18" fillId="33" borderId="20" xfId="53" applyNumberFormat="1" applyFont="1" applyFill="1" applyBorder="1" applyAlignment="1">
      <alignment horizontal="center" vertical="center" wrapText="1"/>
      <protection/>
    </xf>
    <xf numFmtId="4" fontId="24" fillId="33" borderId="20" xfId="53" applyNumberFormat="1" applyFont="1" applyFill="1" applyBorder="1" applyAlignment="1">
      <alignment horizontal="center" vertical="center" wrapText="1"/>
      <protection/>
    </xf>
    <xf numFmtId="0" fontId="24" fillId="33" borderId="24" xfId="53" applyFont="1" applyFill="1" applyBorder="1" applyAlignment="1">
      <alignment horizontal="center" vertical="center" wrapText="1"/>
      <protection/>
    </xf>
    <xf numFmtId="179" fontId="24" fillId="33" borderId="24" xfId="53" applyNumberFormat="1" applyFont="1" applyFill="1" applyBorder="1" applyAlignment="1">
      <alignment horizontal="center" vertical="center" wrapText="1"/>
      <protection/>
    </xf>
    <xf numFmtId="0" fontId="24" fillId="33" borderId="37" xfId="53" applyFont="1" applyFill="1" applyBorder="1" applyAlignment="1">
      <alignment horizontal="center" vertical="center" wrapText="1"/>
      <protection/>
    </xf>
    <xf numFmtId="0" fontId="24" fillId="33" borderId="15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5" fillId="35" borderId="50" xfId="0" applyNumberFormat="1" applyFont="1" applyFill="1" applyBorder="1" applyAlignment="1">
      <alignment horizontal="center" vertical="center"/>
    </xf>
    <xf numFmtId="14" fontId="25" fillId="35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right" vertical="center"/>
    </xf>
    <xf numFmtId="1" fontId="25" fillId="0" borderId="10" xfId="0" applyNumberFormat="1" applyFont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179" fontId="25" fillId="35" borderId="23" xfId="0" applyNumberFormat="1" applyFont="1" applyFill="1" applyBorder="1" applyAlignment="1">
      <alignment horizontal="center" vertical="center"/>
    </xf>
    <xf numFmtId="179" fontId="24" fillId="35" borderId="10" xfId="53" applyNumberFormat="1" applyFont="1" applyFill="1" applyBorder="1" applyAlignment="1">
      <alignment horizontal="center" wrapTex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79" fontId="25" fillId="0" borderId="23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14" fontId="25" fillId="0" borderId="23" xfId="0" applyNumberFormat="1" applyFont="1" applyBorder="1" applyAlignment="1">
      <alignment horizontal="center" vertical="center"/>
    </xf>
    <xf numFmtId="179" fontId="25" fillId="0" borderId="23" xfId="0" applyNumberFormat="1" applyFont="1" applyBorder="1" applyAlignment="1">
      <alignment horizontal="right" vertical="center"/>
    </xf>
    <xf numFmtId="1" fontId="25" fillId="0" borderId="23" xfId="0" applyNumberFormat="1" applyFont="1" applyBorder="1" applyAlignment="1">
      <alignment horizontal="center" vertical="center"/>
    </xf>
    <xf numFmtId="0" fontId="25" fillId="35" borderId="23" xfId="0" applyNumberFormat="1" applyFont="1" applyFill="1" applyBorder="1" applyAlignment="1">
      <alignment horizontal="center" vertical="center"/>
    </xf>
    <xf numFmtId="14" fontId="25" fillId="35" borderId="23" xfId="0" applyNumberFormat="1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left" vertical="center"/>
    </xf>
    <xf numFmtId="179" fontId="27" fillId="35" borderId="23" xfId="53" applyNumberFormat="1" applyFont="1" applyFill="1" applyBorder="1" applyAlignment="1">
      <alignment horizontal="center" vertical="center" wrapText="1"/>
      <protection/>
    </xf>
    <xf numFmtId="44" fontId="25" fillId="35" borderId="23" xfId="0" applyNumberFormat="1" applyFont="1" applyFill="1" applyBorder="1" applyAlignment="1">
      <alignment horizontal="right" vertical="center"/>
    </xf>
    <xf numFmtId="179" fontId="25" fillId="0" borderId="23" xfId="0" applyNumberFormat="1" applyFont="1" applyBorder="1" applyAlignment="1">
      <alignment horizontal="center"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 horizontal="center"/>
    </xf>
    <xf numFmtId="179" fontId="24" fillId="35" borderId="23" xfId="53" applyNumberFormat="1" applyFont="1" applyFill="1" applyBorder="1" applyAlignment="1">
      <alignment horizontal="center" wrapText="1"/>
      <protection/>
    </xf>
    <xf numFmtId="0" fontId="25" fillId="35" borderId="22" xfId="0" applyNumberFormat="1" applyFont="1" applyFill="1" applyBorder="1" applyAlignment="1">
      <alignment horizontal="center" vertical="center"/>
    </xf>
    <xf numFmtId="0" fontId="25" fillId="35" borderId="47" xfId="0" applyNumberFormat="1" applyFont="1" applyFill="1" applyBorder="1" applyAlignment="1">
      <alignment horizontal="center" vertical="center"/>
    </xf>
    <xf numFmtId="16" fontId="25" fillId="35" borderId="2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33" borderId="31" xfId="53" applyFont="1" applyFill="1" applyBorder="1" applyAlignment="1">
      <alignment horizontal="center" vertical="center" wrapText="1"/>
      <protection/>
    </xf>
    <xf numFmtId="49" fontId="24" fillId="33" borderId="10" xfId="53" applyNumberFormat="1" applyFont="1" applyFill="1" applyBorder="1" applyAlignment="1">
      <alignment horizontal="center" vertical="center" wrapText="1"/>
      <protection/>
    </xf>
    <xf numFmtId="179" fontId="25" fillId="35" borderId="23" xfId="0" applyNumberFormat="1" applyFont="1" applyFill="1" applyBorder="1" applyAlignment="1">
      <alignment horizontal="right" vertical="center"/>
    </xf>
    <xf numFmtId="179" fontId="25" fillId="35" borderId="10" xfId="0" applyNumberFormat="1" applyFont="1" applyFill="1" applyBorder="1" applyAlignment="1">
      <alignment horizontal="right" vertical="center"/>
    </xf>
    <xf numFmtId="179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44" fontId="25" fillId="0" borderId="23" xfId="50" applyFont="1" applyBorder="1" applyAlignment="1">
      <alignment horizontal="right" vertical="center"/>
    </xf>
    <xf numFmtId="44" fontId="25" fillId="35" borderId="23" xfId="50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179" fontId="25" fillId="0" borderId="23" xfId="0" applyNumberFormat="1" applyFont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178" fontId="0" fillId="36" borderId="23" xfId="0" applyNumberFormat="1" applyFill="1" applyBorder="1" applyAlignment="1">
      <alignment horizontal="center" vertical="center"/>
    </xf>
    <xf numFmtId="178" fontId="25" fillId="35" borderId="10" xfId="0" applyNumberFormat="1" applyFont="1" applyFill="1" applyBorder="1" applyAlignment="1">
      <alignment horizontal="right" vertical="center"/>
    </xf>
    <xf numFmtId="179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0" fontId="25" fillId="35" borderId="23" xfId="0" applyFont="1" applyFill="1" applyBorder="1" applyAlignment="1">
      <alignment horizontal="center" vertical="center" wrapText="1"/>
    </xf>
    <xf numFmtId="179" fontId="0" fillId="35" borderId="23" xfId="0" applyNumberFormat="1" applyFill="1" applyBorder="1" applyAlignment="1">
      <alignment horizontal="center" vertical="center"/>
    </xf>
    <xf numFmtId="178" fontId="0" fillId="35" borderId="23" xfId="0" applyNumberFormat="1" applyFill="1" applyBorder="1" applyAlignment="1">
      <alignment horizontal="center" vertical="center"/>
    </xf>
    <xf numFmtId="14" fontId="19" fillId="35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left" vertical="center"/>
    </xf>
    <xf numFmtId="179" fontId="19" fillId="35" borderId="23" xfId="0" applyNumberFormat="1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23" xfId="0" applyNumberFormat="1" applyFont="1" applyFill="1" applyBorder="1" applyAlignment="1">
      <alignment horizontal="center" vertical="center"/>
    </xf>
    <xf numFmtId="14" fontId="19" fillId="35" borderId="23" xfId="0" applyNumberFormat="1" applyFont="1" applyFill="1" applyBorder="1" applyAlignment="1">
      <alignment horizontal="center" vertical="center"/>
    </xf>
    <xf numFmtId="16" fontId="0" fillId="35" borderId="10" xfId="0" applyNumberFormat="1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left" vertical="center"/>
    </xf>
    <xf numFmtId="179" fontId="19" fillId="36" borderId="23" xfId="0" applyNumberFormat="1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19" fillId="36" borderId="23" xfId="0" applyNumberFormat="1" applyFont="1" applyFill="1" applyBorder="1" applyAlignment="1">
      <alignment horizontal="center" vertical="center"/>
    </xf>
    <xf numFmtId="14" fontId="19" fillId="36" borderId="23" xfId="0" applyNumberFormat="1" applyFont="1" applyFill="1" applyBorder="1" applyAlignment="1">
      <alignment horizontal="center" vertical="center"/>
    </xf>
    <xf numFmtId="16" fontId="19" fillId="35" borderId="23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12" fontId="0" fillId="35" borderId="10" xfId="0" applyNumberFormat="1" applyFill="1" applyBorder="1" applyAlignment="1">
      <alignment horizontal="center" vertical="center"/>
    </xf>
    <xf numFmtId="16" fontId="19" fillId="35" borderId="10" xfId="0" applyNumberFormat="1" applyFont="1" applyFill="1" applyBorder="1" applyAlignment="1">
      <alignment horizontal="center" vertical="center"/>
    </xf>
    <xf numFmtId="16" fontId="0" fillId="35" borderId="23" xfId="0" applyNumberFormat="1" applyFont="1" applyFill="1" applyBorder="1" applyAlignment="1">
      <alignment horizontal="center" vertical="center"/>
    </xf>
    <xf numFmtId="16" fontId="19" fillId="36" borderId="10" xfId="0" applyNumberFormat="1" applyFont="1" applyFill="1" applyBorder="1" applyAlignment="1">
      <alignment horizontal="center" vertical="center"/>
    </xf>
    <xf numFmtId="179" fontId="15" fillId="35" borderId="23" xfId="53" applyNumberFormat="1" applyFont="1" applyFill="1" applyBorder="1" applyAlignment="1">
      <alignment horizontal="center" vertical="center" wrapText="1"/>
      <protection/>
    </xf>
    <xf numFmtId="0" fontId="0" fillId="36" borderId="42" xfId="0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 wrapText="1"/>
    </xf>
    <xf numFmtId="44" fontId="19" fillId="36" borderId="23" xfId="50" applyFont="1" applyFill="1" applyBorder="1" applyAlignment="1">
      <alignment horizontal="center" vertical="center"/>
    </xf>
    <xf numFmtId="178" fontId="19" fillId="36" borderId="23" xfId="0" applyNumberFormat="1" applyFont="1" applyFill="1" applyBorder="1" applyAlignment="1">
      <alignment horizontal="center" vertical="center"/>
    </xf>
    <xf numFmtId="0" fontId="11" fillId="33" borderId="34" xfId="53" applyFont="1" applyFill="1" applyBorder="1" applyAlignment="1">
      <alignment horizontal="center" vertical="center" wrapText="1"/>
      <protection/>
    </xf>
    <xf numFmtId="0" fontId="9" fillId="33" borderId="45" xfId="53" applyFont="1" applyFill="1" applyBorder="1" applyAlignment="1">
      <alignment horizontal="center" vertical="center" wrapText="1"/>
      <protection/>
    </xf>
    <xf numFmtId="0" fontId="9" fillId="33" borderId="15" xfId="53" applyNumberFormat="1" applyFont="1" applyFill="1" applyBorder="1" applyAlignment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left" vertical="center"/>
    </xf>
    <xf numFmtId="44" fontId="25" fillId="35" borderId="10" xfId="50" applyFont="1" applyFill="1" applyBorder="1" applyAlignment="1">
      <alignment horizontal="right" vertical="center"/>
    </xf>
    <xf numFmtId="0" fontId="25" fillId="35" borderId="10" xfId="0" applyNumberFormat="1" applyFont="1" applyFill="1" applyBorder="1" applyAlignment="1">
      <alignment horizontal="center" vertical="center"/>
    </xf>
    <xf numFmtId="44" fontId="25" fillId="35" borderId="10" xfId="0" applyNumberFormat="1" applyFont="1" applyFill="1" applyBorder="1" applyAlignment="1">
      <alignment horizontal="right" vertical="center"/>
    </xf>
    <xf numFmtId="179" fontId="25" fillId="35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179" fontId="19" fillId="35" borderId="10" xfId="53" applyNumberFormat="1" applyFont="1" applyFill="1" applyBorder="1" applyAlignment="1">
      <alignment horizontal="left" vertical="center" wrapText="1"/>
      <protection/>
    </xf>
    <xf numFmtId="179" fontId="15" fillId="35" borderId="10" xfId="53" applyNumberFormat="1" applyFont="1" applyFill="1" applyBorder="1" applyAlignment="1">
      <alignment horizontal="center" vertical="center" wrapText="1"/>
      <protection/>
    </xf>
    <xf numFmtId="0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16" fontId="25" fillId="35" borderId="10" xfId="0" applyNumberFormat="1" applyFont="1" applyFill="1" applyBorder="1" applyAlignment="1">
      <alignment horizontal="center" vertical="center"/>
    </xf>
    <xf numFmtId="44" fontId="25" fillId="0" borderId="10" xfId="0" applyNumberFormat="1" applyFont="1" applyBorder="1" applyAlignment="1">
      <alignment horizontal="right" vertical="center"/>
    </xf>
    <xf numFmtId="179" fontId="19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179" fontId="19" fillId="36" borderId="10" xfId="0" applyNumberFormat="1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179" fontId="19" fillId="35" borderId="10" xfId="0" applyNumberFormat="1" applyFont="1" applyFill="1" applyBorder="1" applyAlignment="1">
      <alignment horizontal="center" vertical="center"/>
    </xf>
    <xf numFmtId="14" fontId="23" fillId="36" borderId="2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5" borderId="10" xfId="0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left" vertical="center" wrapText="1"/>
    </xf>
    <xf numFmtId="179" fontId="19" fillId="36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4" fontId="23" fillId="35" borderId="23" xfId="0" applyNumberFormat="1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left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/>
    </xf>
    <xf numFmtId="14" fontId="19" fillId="37" borderId="10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left" vertical="center"/>
    </xf>
    <xf numFmtId="179" fontId="19" fillId="37" borderId="23" xfId="53" applyNumberFormat="1" applyFont="1" applyFill="1" applyBorder="1" applyAlignment="1">
      <alignment horizontal="center" vertical="center" wrapText="1"/>
      <protection/>
    </xf>
    <xf numFmtId="179" fontId="19" fillId="37" borderId="23" xfId="0" applyNumberFormat="1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23" xfId="0" applyNumberFormat="1" applyFont="1" applyFill="1" applyBorder="1" applyAlignment="1">
      <alignment horizontal="center" vertical="center"/>
    </xf>
    <xf numFmtId="14" fontId="19" fillId="37" borderId="23" xfId="0" applyNumberFormat="1" applyFont="1" applyFill="1" applyBorder="1" applyAlignment="1">
      <alignment horizontal="center" vertical="center"/>
    </xf>
    <xf numFmtId="179" fontId="19" fillId="37" borderId="0" xfId="0" applyNumberFormat="1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16" fontId="19" fillId="37" borderId="23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/>
    </xf>
    <xf numFmtId="14" fontId="23" fillId="35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4" fontId="19" fillId="36" borderId="18" xfId="0" applyNumberFormat="1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42" xfId="0" applyFont="1" applyFill="1" applyBorder="1" applyAlignment="1">
      <alignment horizontal="left" vertical="center"/>
    </xf>
    <xf numFmtId="179" fontId="19" fillId="36" borderId="42" xfId="53" applyNumberFormat="1" applyFont="1" applyFill="1" applyBorder="1" applyAlignment="1">
      <alignment horizontal="center" vertical="center" wrapText="1"/>
      <protection/>
    </xf>
    <xf numFmtId="179" fontId="19" fillId="36" borderId="42" xfId="0" applyNumberFormat="1" applyFont="1" applyFill="1" applyBorder="1" applyAlignment="1">
      <alignment horizontal="center" vertical="center"/>
    </xf>
    <xf numFmtId="0" fontId="19" fillId="36" borderId="42" xfId="0" applyFont="1" applyFill="1" applyBorder="1" applyAlignment="1">
      <alignment horizontal="center" vertical="center"/>
    </xf>
    <xf numFmtId="0" fontId="19" fillId="36" borderId="42" xfId="0" applyNumberFormat="1" applyFont="1" applyFill="1" applyBorder="1" applyAlignment="1">
      <alignment horizontal="center" vertical="center"/>
    </xf>
    <xf numFmtId="14" fontId="19" fillId="36" borderId="42" xfId="0" applyNumberFormat="1" applyFont="1" applyFill="1" applyBorder="1" applyAlignment="1">
      <alignment horizontal="center" vertical="center"/>
    </xf>
    <xf numFmtId="16" fontId="19" fillId="36" borderId="18" xfId="0" applyNumberFormat="1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left" vertical="center"/>
    </xf>
    <xf numFmtId="16" fontId="19" fillId="35" borderId="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vertical="center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/>
    </xf>
    <xf numFmtId="0" fontId="25" fillId="35" borderId="0" xfId="0" applyFont="1" applyFill="1" applyAlignment="1">
      <alignment/>
    </xf>
    <xf numFmtId="16" fontId="25" fillId="0" borderId="10" xfId="0" applyNumberFormat="1" applyFont="1" applyBorder="1" applyAlignment="1">
      <alignment horizontal="center" vertical="center"/>
    </xf>
    <xf numFmtId="0" fontId="19" fillId="37" borderId="10" xfId="0" applyFont="1" applyFill="1" applyBorder="1" applyAlignment="1">
      <alignment horizontal="left" vertical="center" wrapText="1"/>
    </xf>
    <xf numFmtId="176" fontId="28" fillId="33" borderId="16" xfId="53" applyNumberFormat="1" applyFont="1" applyFill="1" applyBorder="1" applyAlignment="1">
      <alignment horizontal="center" vertical="center" wrapText="1"/>
      <protection/>
    </xf>
    <xf numFmtId="49" fontId="28" fillId="33" borderId="24" xfId="53" applyNumberFormat="1" applyFont="1" applyFill="1" applyBorder="1" applyAlignment="1">
      <alignment horizontal="center" vertical="center" wrapText="1"/>
      <protection/>
    </xf>
    <xf numFmtId="0" fontId="28" fillId="33" borderId="24" xfId="53" applyFont="1" applyFill="1" applyBorder="1" applyAlignment="1">
      <alignment horizontal="center" vertical="center" wrapText="1"/>
      <protection/>
    </xf>
    <xf numFmtId="179" fontId="28" fillId="33" borderId="24" xfId="53" applyNumberFormat="1" applyFont="1" applyFill="1" applyBorder="1" applyAlignment="1">
      <alignment horizontal="center" vertical="center" wrapText="1"/>
      <protection/>
    </xf>
    <xf numFmtId="0" fontId="29" fillId="33" borderId="24" xfId="53" applyFont="1" applyFill="1" applyBorder="1" applyAlignment="1">
      <alignment horizontal="center" vertical="center" wrapText="1"/>
      <protection/>
    </xf>
    <xf numFmtId="0" fontId="29" fillId="33" borderId="24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14" fontId="31" fillId="0" borderId="23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35" borderId="23" xfId="0" applyFont="1" applyFill="1" applyBorder="1" applyAlignment="1">
      <alignment horizontal="left" vertical="center"/>
    </xf>
    <xf numFmtId="0" fontId="30" fillId="0" borderId="23" xfId="0" applyFont="1" applyBorder="1" applyAlignment="1">
      <alignment horizontal="center" vertical="center" wrapText="1"/>
    </xf>
    <xf numFmtId="179" fontId="30" fillId="0" borderId="23" xfId="0" applyNumberFormat="1" applyFont="1" applyBorder="1" applyAlignment="1">
      <alignment horizontal="center" vertical="center"/>
    </xf>
    <xf numFmtId="14" fontId="30" fillId="0" borderId="23" xfId="0" applyNumberFormat="1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179" fontId="19" fillId="37" borderId="10" xfId="0" applyNumberFormat="1" applyFont="1" applyFill="1" applyBorder="1" applyAlignment="1">
      <alignment horizontal="center" vertical="center"/>
    </xf>
    <xf numFmtId="0" fontId="19" fillId="37" borderId="51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/>
    </xf>
    <xf numFmtId="14" fontId="19" fillId="37" borderId="18" xfId="0" applyNumberFormat="1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19" fillId="37" borderId="42" xfId="0" applyFont="1" applyFill="1" applyBorder="1" applyAlignment="1">
      <alignment horizontal="left" vertical="center"/>
    </xf>
    <xf numFmtId="179" fontId="19" fillId="37" borderId="42" xfId="53" applyNumberFormat="1" applyFont="1" applyFill="1" applyBorder="1" applyAlignment="1">
      <alignment horizontal="center" vertical="center" wrapText="1"/>
      <protection/>
    </xf>
    <xf numFmtId="179" fontId="19" fillId="37" borderId="42" xfId="0" applyNumberFormat="1" applyFont="1" applyFill="1" applyBorder="1" applyAlignment="1">
      <alignment horizontal="center" vertical="center"/>
    </xf>
    <xf numFmtId="0" fontId="19" fillId="37" borderId="42" xfId="0" applyFont="1" applyFill="1" applyBorder="1" applyAlignment="1">
      <alignment horizontal="center" vertical="center"/>
    </xf>
    <xf numFmtId="0" fontId="19" fillId="37" borderId="42" xfId="0" applyNumberFormat="1" applyFont="1" applyFill="1" applyBorder="1" applyAlignment="1">
      <alignment horizontal="center" vertical="center"/>
    </xf>
    <xf numFmtId="14" fontId="19" fillId="37" borderId="42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left" vertical="center"/>
    </xf>
    <xf numFmtId="179" fontId="19" fillId="37" borderId="10" xfId="53" applyNumberFormat="1" applyFont="1" applyFill="1" applyBorder="1" applyAlignment="1">
      <alignment horizontal="center" vertical="center" wrapText="1"/>
      <protection/>
    </xf>
    <xf numFmtId="0" fontId="19" fillId="37" borderId="10" xfId="0" applyNumberFormat="1" applyFont="1" applyFill="1" applyBorder="1" applyAlignment="1">
      <alignment horizontal="center" vertical="center"/>
    </xf>
    <xf numFmtId="14" fontId="19" fillId="38" borderId="10" xfId="0" applyNumberFormat="1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23" xfId="0" applyFont="1" applyFill="1" applyBorder="1" applyAlignment="1">
      <alignment horizontal="left" vertical="center"/>
    </xf>
    <xf numFmtId="179" fontId="19" fillId="38" borderId="23" xfId="53" applyNumberFormat="1" applyFont="1" applyFill="1" applyBorder="1" applyAlignment="1">
      <alignment horizontal="center" vertical="center" wrapText="1"/>
      <protection/>
    </xf>
    <xf numFmtId="179" fontId="19" fillId="38" borderId="23" xfId="0" applyNumberFormat="1" applyFont="1" applyFill="1" applyBorder="1" applyAlignment="1">
      <alignment horizontal="center" vertical="center"/>
    </xf>
    <xf numFmtId="0" fontId="19" fillId="38" borderId="23" xfId="0" applyFont="1" applyFill="1" applyBorder="1" applyAlignment="1">
      <alignment horizontal="center" vertical="center"/>
    </xf>
    <xf numFmtId="0" fontId="19" fillId="38" borderId="23" xfId="0" applyNumberFormat="1" applyFont="1" applyFill="1" applyBorder="1" applyAlignment="1">
      <alignment horizontal="center" vertical="center"/>
    </xf>
    <xf numFmtId="14" fontId="19" fillId="38" borderId="23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19" fillId="38" borderId="10" xfId="0" applyFont="1" applyFill="1" applyBorder="1" applyAlignment="1">
      <alignment horizontal="left" vertical="center" wrapText="1"/>
    </xf>
    <xf numFmtId="0" fontId="0" fillId="35" borderId="38" xfId="0" applyFill="1" applyBorder="1" applyAlignment="1">
      <alignment/>
    </xf>
    <xf numFmtId="0" fontId="19" fillId="35" borderId="10" xfId="0" applyFont="1" applyFill="1" applyBorder="1" applyAlignment="1">
      <alignment horizontal="left" vertical="center"/>
    </xf>
    <xf numFmtId="0" fontId="19" fillId="35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6" fontId="0" fillId="0" borderId="0" xfId="0" applyNumberFormat="1" applyAlignment="1">
      <alignment/>
    </xf>
    <xf numFmtId="0" fontId="19" fillId="36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79" fontId="30" fillId="0" borderId="0" xfId="0" applyNumberFormat="1" applyFont="1" applyFill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0" fillId="35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179" fontId="23" fillId="39" borderId="23" xfId="0" applyNumberFormat="1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/>
    </xf>
    <xf numFmtId="14" fontId="23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 wrapText="1"/>
    </xf>
    <xf numFmtId="0" fontId="23" fillId="37" borderId="0" xfId="0" applyFont="1" applyFill="1" applyAlignment="1">
      <alignment/>
    </xf>
    <xf numFmtId="179" fontId="19" fillId="35" borderId="42" xfId="0" applyNumberFormat="1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14" fontId="19" fillId="35" borderId="42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/>
    </xf>
    <xf numFmtId="0" fontId="19" fillId="35" borderId="0" xfId="0" applyNumberFormat="1" applyFont="1" applyFill="1" applyBorder="1" applyAlignment="1">
      <alignment horizontal="center" vertical="center"/>
    </xf>
    <xf numFmtId="14" fontId="19" fillId="35" borderId="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left" vertical="center"/>
    </xf>
    <xf numFmtId="179" fontId="19" fillId="34" borderId="23" xfId="53" applyNumberFormat="1" applyFont="1" applyFill="1" applyBorder="1" applyAlignment="1">
      <alignment horizontal="center" vertical="center" wrapText="1"/>
      <protection/>
    </xf>
    <xf numFmtId="179" fontId="19" fillId="34" borderId="23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19" fillId="34" borderId="23" xfId="0" applyNumberFormat="1" applyFont="1" applyFill="1" applyBorder="1" applyAlignment="1">
      <alignment horizontal="center" vertical="center"/>
    </xf>
    <xf numFmtId="14" fontId="19" fillId="34" borderId="23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left" vertical="center"/>
    </xf>
    <xf numFmtId="179" fontId="19" fillId="2" borderId="23" xfId="53" applyNumberFormat="1" applyFont="1" applyFill="1" applyBorder="1" applyAlignment="1">
      <alignment horizontal="center" vertical="center" wrapText="1"/>
      <protection/>
    </xf>
    <xf numFmtId="179" fontId="19" fillId="2" borderId="23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3" xfId="0" applyNumberFormat="1" applyFont="1" applyFill="1" applyBorder="1" applyAlignment="1">
      <alignment horizontal="center" vertical="center"/>
    </xf>
    <xf numFmtId="14" fontId="19" fillId="2" borderId="23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left" vertical="center"/>
    </xf>
    <xf numFmtId="44" fontId="19" fillId="35" borderId="0" xfId="50" applyFont="1" applyFill="1" applyBorder="1" applyAlignment="1">
      <alignment horizontal="center" vertical="center"/>
    </xf>
    <xf numFmtId="179" fontId="13" fillId="35" borderId="23" xfId="0" applyNumberFormat="1" applyFont="1" applyFill="1" applyBorder="1" applyAlignment="1">
      <alignment horizontal="center" vertical="center"/>
    </xf>
    <xf numFmtId="179" fontId="23" fillId="37" borderId="23" xfId="0" applyNumberFormat="1" applyFont="1" applyFill="1" applyBorder="1" applyAlignment="1">
      <alignment horizontal="center" vertical="center"/>
    </xf>
    <xf numFmtId="14" fontId="19" fillId="35" borderId="38" xfId="0" applyNumberFormat="1" applyFont="1" applyFill="1" applyBorder="1" applyAlignment="1">
      <alignment horizontal="center" vertical="center"/>
    </xf>
    <xf numFmtId="14" fontId="19" fillId="35" borderId="39" xfId="0" applyNumberFormat="1" applyFont="1" applyFill="1" applyBorder="1" applyAlignment="1">
      <alignment horizontal="center" vertical="center"/>
    </xf>
    <xf numFmtId="14" fontId="19" fillId="35" borderId="30" xfId="0" applyNumberFormat="1" applyFont="1" applyFill="1" applyBorder="1" applyAlignment="1">
      <alignment horizontal="center" vertical="center"/>
    </xf>
    <xf numFmtId="14" fontId="19" fillId="35" borderId="47" xfId="0" applyNumberFormat="1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left" vertical="center"/>
    </xf>
    <xf numFmtId="179" fontId="19" fillId="35" borderId="18" xfId="53" applyNumberFormat="1" applyFont="1" applyFill="1" applyBorder="1" applyAlignment="1">
      <alignment horizontal="center" vertical="center" wrapText="1"/>
      <protection/>
    </xf>
    <xf numFmtId="179" fontId="19" fillId="35" borderId="18" xfId="0" applyNumberFormat="1" applyFont="1" applyFill="1" applyBorder="1" applyAlignment="1">
      <alignment horizontal="center" vertical="center"/>
    </xf>
    <xf numFmtId="0" fontId="19" fillId="35" borderId="18" xfId="0" applyNumberFormat="1" applyFont="1" applyFill="1" applyBorder="1" applyAlignment="1">
      <alignment horizontal="center" vertical="center"/>
    </xf>
    <xf numFmtId="14" fontId="19" fillId="35" borderId="18" xfId="0" applyNumberFormat="1" applyFont="1" applyFill="1" applyBorder="1" applyAlignment="1">
      <alignment horizontal="center" vertical="center"/>
    </xf>
    <xf numFmtId="14" fontId="31" fillId="35" borderId="23" xfId="0" applyNumberFormat="1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 wrapText="1"/>
    </xf>
    <xf numFmtId="179" fontId="30" fillId="35" borderId="23" xfId="0" applyNumberFormat="1" applyFont="1" applyFill="1" applyBorder="1" applyAlignment="1">
      <alignment horizontal="center" vertical="center"/>
    </xf>
    <xf numFmtId="14" fontId="30" fillId="35" borderId="23" xfId="0" applyNumberFormat="1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35" borderId="10" xfId="0" applyFont="1" applyFill="1" applyBorder="1" applyAlignment="1">
      <alignment horizontal="left" vertical="center" wrapText="1"/>
    </xf>
    <xf numFmtId="49" fontId="30" fillId="0" borderId="23" xfId="0" applyNumberFormat="1" applyFont="1" applyBorder="1" applyAlignment="1">
      <alignment horizontal="center" vertical="center"/>
    </xf>
    <xf numFmtId="180" fontId="31" fillId="0" borderId="23" xfId="0" applyNumberFormat="1" applyFont="1" applyFill="1" applyBorder="1" applyAlignment="1">
      <alignment horizontal="center" vertical="center"/>
    </xf>
    <xf numFmtId="14" fontId="31" fillId="0" borderId="23" xfId="0" applyNumberFormat="1" applyFont="1" applyFill="1" applyBorder="1" applyAlignment="1">
      <alignment horizontal="center" vertical="center"/>
    </xf>
    <xf numFmtId="180" fontId="30" fillId="0" borderId="10" xfId="0" applyNumberFormat="1" applyFont="1" applyFill="1" applyBorder="1" applyAlignment="1">
      <alignment horizontal="center" vertical="center"/>
    </xf>
    <xf numFmtId="180" fontId="30" fillId="0" borderId="39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3" xfId="0" applyFont="1" applyFill="1" applyBorder="1" applyAlignment="1">
      <alignment horizontal="center" vertical="center" wrapText="1"/>
    </xf>
    <xf numFmtId="179" fontId="30" fillId="0" borderId="23" xfId="0" applyNumberFormat="1" applyFont="1" applyFill="1" applyBorder="1" applyAlignment="1">
      <alignment horizontal="center" vertical="center"/>
    </xf>
    <xf numFmtId="179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80" fontId="30" fillId="0" borderId="23" xfId="0" applyNumberFormat="1" applyFont="1" applyFill="1" applyBorder="1" applyAlignment="1">
      <alignment horizontal="center" vertical="center"/>
    </xf>
    <xf numFmtId="14" fontId="30" fillId="0" borderId="23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 quotePrefix="1">
      <alignment horizontal="center" vertical="center"/>
    </xf>
    <xf numFmtId="180" fontId="30" fillId="0" borderId="10" xfId="0" applyNumberFormat="1" applyFont="1" applyFill="1" applyBorder="1" applyAlignment="1" quotePrefix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10" xfId="0" applyFont="1" applyBorder="1" applyAlignment="1">
      <alignment vertical="center"/>
    </xf>
    <xf numFmtId="0" fontId="30" fillId="35" borderId="23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9" fontId="30" fillId="0" borderId="10" xfId="0" applyNumberFormat="1" applyFont="1" applyFill="1" applyBorder="1" applyAlignment="1">
      <alignment horizontal="center" vertical="center"/>
    </xf>
    <xf numFmtId="179" fontId="30" fillId="0" borderId="51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180" fontId="30" fillId="0" borderId="10" xfId="0" applyNumberFormat="1" applyFont="1" applyFill="1" applyBorder="1" applyAlignment="1" quotePrefix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180" fontId="30" fillId="0" borderId="10" xfId="0" applyNumberFormat="1" applyFont="1" applyFill="1" applyBorder="1" applyAlignment="1">
      <alignment horizontal="center" vertical="center"/>
    </xf>
    <xf numFmtId="180" fontId="30" fillId="0" borderId="10" xfId="0" applyNumberFormat="1" applyFont="1" applyBorder="1" applyAlignment="1">
      <alignment horizontal="center" vertical="center"/>
    </xf>
    <xf numFmtId="180" fontId="30" fillId="0" borderId="51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Alignment="1">
      <alignment horizontal="center" vertical="center"/>
    </xf>
    <xf numFmtId="14" fontId="30" fillId="0" borderId="51" xfId="0" applyNumberFormat="1" applyFont="1" applyFill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/>
    </xf>
    <xf numFmtId="180" fontId="30" fillId="0" borderId="10" xfId="0" applyNumberFormat="1" applyFont="1" applyFill="1" applyBorder="1" applyAlignment="1">
      <alignment vertical="center"/>
    </xf>
    <xf numFmtId="180" fontId="30" fillId="0" borderId="10" xfId="0" applyNumberFormat="1" applyFont="1" applyBorder="1" applyAlignment="1">
      <alignment vertical="center"/>
    </xf>
    <xf numFmtId="14" fontId="30" fillId="0" borderId="10" xfId="0" applyNumberFormat="1" applyFont="1" applyFill="1" applyBorder="1" applyAlignment="1">
      <alignment vertical="center"/>
    </xf>
    <xf numFmtId="14" fontId="30" fillId="0" borderId="10" xfId="0" applyNumberFormat="1" applyFont="1" applyBorder="1" applyAlignment="1">
      <alignment vertical="center"/>
    </xf>
    <xf numFmtId="180" fontId="30" fillId="0" borderId="10" xfId="0" applyNumberFormat="1" applyFont="1" applyBorder="1" applyAlignment="1">
      <alignment horizontal="right" vertical="center"/>
    </xf>
    <xf numFmtId="180" fontId="30" fillId="0" borderId="10" xfId="0" applyNumberFormat="1" applyFont="1" applyBorder="1" applyAlignment="1" quotePrefix="1">
      <alignment horizontal="center" vertical="center"/>
    </xf>
    <xf numFmtId="180" fontId="30" fillId="35" borderId="10" xfId="0" applyNumberFormat="1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vertical="center"/>
    </xf>
    <xf numFmtId="179" fontId="30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67" fillId="40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67" fillId="40" borderId="10" xfId="0" applyFont="1" applyFill="1" applyBorder="1" applyAlignment="1">
      <alignment horizontal="center" vertical="center"/>
    </xf>
    <xf numFmtId="179" fontId="67" fillId="0" borderId="10" xfId="0" applyNumberFormat="1" applyFont="1" applyFill="1" applyBorder="1" applyAlignment="1">
      <alignment horizontal="center" vertical="center"/>
    </xf>
    <xf numFmtId="179" fontId="31" fillId="0" borderId="10" xfId="0" applyNumberFormat="1" applyFont="1" applyFill="1" applyBorder="1" applyAlignment="1">
      <alignment horizontal="center" vertical="center"/>
    </xf>
    <xf numFmtId="179" fontId="67" fillId="4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 quotePrefix="1">
      <alignment horizontal="center" vertical="center"/>
    </xf>
    <xf numFmtId="0" fontId="67" fillId="0" borderId="10" xfId="0" applyFont="1" applyFill="1" applyBorder="1" applyAlignment="1" quotePrefix="1">
      <alignment horizontal="center" vertical="center"/>
    </xf>
    <xf numFmtId="14" fontId="31" fillId="0" borderId="10" xfId="0" applyNumberFormat="1" applyFont="1" applyBorder="1" applyAlignment="1" quotePrefix="1">
      <alignment horizontal="center" vertical="center"/>
    </xf>
    <xf numFmtId="14" fontId="67" fillId="40" borderId="10" xfId="0" applyNumberFormat="1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vertical="center"/>
    </xf>
    <xf numFmtId="14" fontId="67" fillId="0" borderId="10" xfId="0" applyNumberFormat="1" applyFont="1" applyFill="1" applyBorder="1" applyAlignment="1">
      <alignment vertical="center"/>
    </xf>
    <xf numFmtId="14" fontId="31" fillId="0" borderId="10" xfId="0" applyNumberFormat="1" applyFont="1" applyFill="1" applyBorder="1" applyAlignment="1">
      <alignment vertical="center"/>
    </xf>
    <xf numFmtId="14" fontId="31" fillId="0" borderId="10" xfId="0" applyNumberFormat="1" applyFont="1" applyBorder="1" applyAlignment="1">
      <alignment vertical="center"/>
    </xf>
    <xf numFmtId="14" fontId="67" fillId="40" borderId="10" xfId="0" applyNumberFormat="1" applyFont="1" applyFill="1" applyBorder="1" applyAlignment="1">
      <alignment vertical="center"/>
    </xf>
    <xf numFmtId="180" fontId="67" fillId="40" borderId="10" xfId="0" applyNumberFormat="1" applyFont="1" applyFill="1" applyBorder="1" applyAlignment="1" quotePrefix="1">
      <alignment horizontal="center" vertical="center"/>
    </xf>
    <xf numFmtId="180" fontId="67" fillId="40" borderId="10" xfId="0" applyNumberFormat="1" applyFont="1" applyFill="1" applyBorder="1" applyAlignment="1">
      <alignment horizontal="center" vertical="center"/>
    </xf>
    <xf numFmtId="0" fontId="67" fillId="40" borderId="39" xfId="0" applyFont="1" applyFill="1" applyBorder="1" applyAlignment="1">
      <alignment vertical="center"/>
    </xf>
    <xf numFmtId="0" fontId="67" fillId="40" borderId="0" xfId="0" applyFont="1" applyFill="1" applyAlignment="1">
      <alignment vertical="center"/>
    </xf>
    <xf numFmtId="179" fontId="31" fillId="40" borderId="10" xfId="0" applyNumberFormat="1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14" fontId="31" fillId="40" borderId="10" xfId="0" applyNumberFormat="1" applyFont="1" applyFill="1" applyBorder="1" applyAlignment="1">
      <alignment horizontal="center" vertical="center"/>
    </xf>
    <xf numFmtId="14" fontId="31" fillId="40" borderId="10" xfId="0" applyNumberFormat="1" applyFont="1" applyFill="1" applyBorder="1" applyAlignment="1">
      <alignment vertical="center"/>
    </xf>
    <xf numFmtId="0" fontId="31" fillId="40" borderId="10" xfId="0" applyFont="1" applyFill="1" applyBorder="1" applyAlignment="1">
      <alignment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32" fillId="35" borderId="39" xfId="0" applyNumberFormat="1" applyFont="1" applyFill="1" applyBorder="1" applyAlignment="1">
      <alignment horizontal="center" vertical="center"/>
    </xf>
    <xf numFmtId="14" fontId="32" fillId="35" borderId="58" xfId="0" applyNumberFormat="1" applyFont="1" applyFill="1" applyBorder="1" applyAlignment="1">
      <alignment horizontal="center" vertical="center"/>
    </xf>
    <xf numFmtId="14" fontId="32" fillId="35" borderId="51" xfId="0" applyNumberFormat="1" applyFont="1" applyFill="1" applyBorder="1" applyAlignment="1">
      <alignment horizontal="center" vertical="center"/>
    </xf>
    <xf numFmtId="180" fontId="36" fillId="0" borderId="39" xfId="0" applyNumberFormat="1" applyFont="1" applyFill="1" applyBorder="1" applyAlignment="1">
      <alignment horizontal="center" vertical="center"/>
    </xf>
    <xf numFmtId="180" fontId="36" fillId="0" borderId="58" xfId="0" applyNumberFormat="1" applyFont="1" applyFill="1" applyBorder="1" applyAlignment="1">
      <alignment horizontal="center" vertical="center"/>
    </xf>
    <xf numFmtId="180" fontId="36" fillId="0" borderId="51" xfId="0" applyNumberFormat="1" applyFont="1" applyFill="1" applyBorder="1" applyAlignment="1">
      <alignment horizontal="center" vertical="center"/>
    </xf>
    <xf numFmtId="180" fontId="36" fillId="40" borderId="39" xfId="0" applyNumberFormat="1" applyFont="1" applyFill="1" applyBorder="1" applyAlignment="1">
      <alignment horizontal="center" vertical="center"/>
    </xf>
    <xf numFmtId="180" fontId="36" fillId="40" borderId="58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4"/>
  <sheetViews>
    <sheetView zoomScalePageLayoutView="0" workbookViewId="0" topLeftCell="A25">
      <selection activeCell="B47" sqref="B47"/>
    </sheetView>
  </sheetViews>
  <sheetFormatPr defaultColWidth="11.421875" defaultRowHeight="15"/>
  <cols>
    <col min="2" max="3" width="11.7109375" style="1" customWidth="1"/>
    <col min="4" max="4" width="13.421875" style="0" customWidth="1"/>
    <col min="5" max="5" width="30.421875" style="0" customWidth="1"/>
    <col min="6" max="6" width="16.28125" style="20" customWidth="1"/>
    <col min="7" max="7" width="17.7109375" style="15" customWidth="1"/>
    <col min="8" max="8" width="11.57421875" style="1" customWidth="1"/>
    <col min="9" max="11" width="11.421875" style="1" customWidth="1"/>
    <col min="12" max="12" width="22.57421875" style="1" customWidth="1"/>
    <col min="13" max="13" width="18.28125" style="1" customWidth="1"/>
    <col min="14" max="14" width="18.00390625" style="1" customWidth="1"/>
    <col min="15" max="15" width="16.8515625" style="17" customWidth="1"/>
    <col min="16" max="16" width="21.8515625" style="17" customWidth="1"/>
    <col min="17" max="17" width="16.7109375" style="1" customWidth="1"/>
    <col min="18" max="18" width="22.8515625" style="1" customWidth="1"/>
    <col min="19" max="20" width="11.421875" style="1" customWidth="1"/>
    <col min="21" max="21" width="11.421875" style="17" customWidth="1"/>
    <col min="22" max="24" width="11.421875" style="1" customWidth="1"/>
    <col min="25" max="25" width="8.00390625" style="1" hidden="1" customWidth="1"/>
    <col min="26" max="26" width="24.7109375" style="1" customWidth="1"/>
  </cols>
  <sheetData>
    <row r="1" spans="2:26" ht="15">
      <c r="B1" s="21"/>
      <c r="C1" s="21"/>
      <c r="D1" s="22"/>
      <c r="E1" s="22"/>
      <c r="F1" s="23"/>
      <c r="G1" s="24"/>
      <c r="H1" s="21"/>
      <c r="I1" s="21"/>
      <c r="J1" s="21"/>
      <c r="K1" s="21"/>
      <c r="L1" s="21"/>
      <c r="M1" s="21"/>
      <c r="N1" s="21"/>
      <c r="O1" s="25"/>
      <c r="P1" s="25"/>
      <c r="Q1" s="21"/>
      <c r="R1" s="21"/>
      <c r="S1" s="21"/>
      <c r="T1" s="21"/>
      <c r="U1" s="25"/>
      <c r="V1" s="21"/>
      <c r="W1" s="21"/>
      <c r="X1" s="21"/>
      <c r="Y1" s="21"/>
      <c r="Z1" s="21"/>
    </row>
    <row r="2" spans="2:26" ht="18.75">
      <c r="B2" s="49" t="s">
        <v>139</v>
      </c>
      <c r="C2" s="21"/>
      <c r="D2" s="22"/>
      <c r="E2" s="22"/>
      <c r="F2" s="23"/>
      <c r="G2" s="24"/>
      <c r="H2" s="21"/>
      <c r="I2" s="26"/>
      <c r="J2" s="21"/>
      <c r="K2" s="21"/>
      <c r="L2" s="21"/>
      <c r="M2" s="21"/>
      <c r="N2" s="21"/>
      <c r="O2" s="25"/>
      <c r="P2" s="25"/>
      <c r="Q2" s="21"/>
      <c r="R2" s="21"/>
      <c r="S2" s="21"/>
      <c r="T2" s="21"/>
      <c r="U2" s="25"/>
      <c r="V2" s="21"/>
      <c r="W2" s="21"/>
      <c r="X2" s="21"/>
      <c r="Y2" s="21"/>
      <c r="Z2" s="21"/>
    </row>
    <row r="3" spans="2:26" ht="29.25" customHeight="1">
      <c r="B3" s="49" t="s">
        <v>82</v>
      </c>
      <c r="C3" s="21"/>
      <c r="D3" s="22"/>
      <c r="E3" s="158"/>
      <c r="F3" s="23"/>
      <c r="G3" s="24"/>
      <c r="H3" s="21"/>
      <c r="I3" s="21"/>
      <c r="J3" s="21"/>
      <c r="K3" s="21"/>
      <c r="L3" s="21"/>
      <c r="M3" s="21"/>
      <c r="N3" s="21"/>
      <c r="O3" s="25"/>
      <c r="P3" s="25"/>
      <c r="Q3" s="21"/>
      <c r="R3" s="21"/>
      <c r="S3" s="21"/>
      <c r="T3" s="21"/>
      <c r="U3" s="25"/>
      <c r="V3" s="21"/>
      <c r="W3" s="21"/>
      <c r="X3" s="21"/>
      <c r="Y3" s="21"/>
      <c r="Z3" s="21"/>
    </row>
    <row r="4" spans="2:26" ht="15.75" thickBot="1">
      <c r="B4" s="21"/>
      <c r="C4" s="21"/>
      <c r="D4" s="22"/>
      <c r="E4" s="22"/>
      <c r="F4" s="23"/>
      <c r="G4" s="24"/>
      <c r="H4" s="21"/>
      <c r="I4" s="21"/>
      <c r="J4" s="21"/>
      <c r="K4" s="21"/>
      <c r="L4" s="21"/>
      <c r="M4" s="21"/>
      <c r="N4" s="21"/>
      <c r="O4" s="25"/>
      <c r="P4" s="25"/>
      <c r="Q4" s="21"/>
      <c r="R4" s="21"/>
      <c r="S4" s="21"/>
      <c r="T4" s="21"/>
      <c r="U4" s="25"/>
      <c r="V4" s="21"/>
      <c r="W4" s="21"/>
      <c r="X4" s="21"/>
      <c r="Y4" s="21"/>
      <c r="Z4" s="21"/>
    </row>
    <row r="5" spans="2:27" s="21" customFormat="1" ht="36.75" customHeight="1" thickBot="1">
      <c r="B5" s="70" t="s">
        <v>63</v>
      </c>
      <c r="C5" s="71" t="s">
        <v>64</v>
      </c>
      <c r="D5" s="160" t="s">
        <v>65</v>
      </c>
      <c r="E5" s="163" t="s">
        <v>166</v>
      </c>
      <c r="F5" s="164" t="s">
        <v>67</v>
      </c>
      <c r="G5" s="164" t="s">
        <v>68</v>
      </c>
      <c r="H5" s="164" t="s">
        <v>69</v>
      </c>
      <c r="I5" s="164" t="s">
        <v>70</v>
      </c>
      <c r="J5" s="164" t="s">
        <v>71</v>
      </c>
      <c r="K5" s="164" t="s">
        <v>72</v>
      </c>
      <c r="L5" s="164" t="s">
        <v>73</v>
      </c>
      <c r="M5" s="164" t="s">
        <v>74</v>
      </c>
      <c r="N5" s="164" t="s">
        <v>75</v>
      </c>
      <c r="O5" s="164" t="s">
        <v>76</v>
      </c>
      <c r="P5" s="164" t="s">
        <v>77</v>
      </c>
      <c r="Q5" s="164" t="s">
        <v>79</v>
      </c>
      <c r="R5" s="164" t="s">
        <v>78</v>
      </c>
      <c r="S5" s="164" t="s">
        <v>63</v>
      </c>
      <c r="U5" s="164" t="s">
        <v>63</v>
      </c>
      <c r="V5" s="164" t="s">
        <v>80</v>
      </c>
      <c r="W5" s="164" t="s">
        <v>81</v>
      </c>
      <c r="X5" s="164" t="s">
        <v>83</v>
      </c>
      <c r="Y5" s="164" t="s">
        <v>84</v>
      </c>
      <c r="Z5" s="164" t="s">
        <v>85</v>
      </c>
      <c r="AA5" s="165" t="s">
        <v>156</v>
      </c>
    </row>
    <row r="6" spans="2:27" ht="15">
      <c r="B6" s="68">
        <v>40914</v>
      </c>
      <c r="C6" s="69">
        <v>1</v>
      </c>
      <c r="D6" s="161"/>
      <c r="E6" s="166" t="s">
        <v>87</v>
      </c>
      <c r="F6" s="35" t="s">
        <v>88</v>
      </c>
      <c r="G6" s="36">
        <v>2520</v>
      </c>
      <c r="H6" s="33">
        <v>8</v>
      </c>
      <c r="I6" s="33">
        <v>24</v>
      </c>
      <c r="J6" s="37">
        <v>40923</v>
      </c>
      <c r="K6" s="37">
        <v>40936</v>
      </c>
      <c r="L6" s="485">
        <v>40944</v>
      </c>
      <c r="M6" s="66">
        <v>40947</v>
      </c>
      <c r="N6" s="100" t="s">
        <v>159</v>
      </c>
      <c r="O6" s="55">
        <v>1537</v>
      </c>
      <c r="P6" s="55">
        <v>983</v>
      </c>
      <c r="Q6" s="33">
        <v>20120070</v>
      </c>
      <c r="R6" s="100">
        <v>48056025</v>
      </c>
      <c r="S6" s="66">
        <v>40940</v>
      </c>
      <c r="U6" s="37">
        <v>40950</v>
      </c>
      <c r="V6" s="36">
        <f>SUM(O6:P6)</f>
        <v>2520</v>
      </c>
      <c r="W6" s="36">
        <f aca="true" t="shared" si="0" ref="W6:W28">SUM(G6-V6)</f>
        <v>0</v>
      </c>
      <c r="X6" s="33" t="s">
        <v>142</v>
      </c>
      <c r="Y6" s="33" t="s">
        <v>143</v>
      </c>
      <c r="Z6" s="33">
        <v>124</v>
      </c>
      <c r="AA6" s="67"/>
    </row>
    <row r="7" spans="2:27" ht="15">
      <c r="B7" s="32">
        <v>40919</v>
      </c>
      <c r="C7" s="33">
        <v>2</v>
      </c>
      <c r="D7" s="162"/>
      <c r="E7" s="166" t="s">
        <v>89</v>
      </c>
      <c r="F7" s="35" t="s">
        <v>90</v>
      </c>
      <c r="G7" s="36">
        <v>360</v>
      </c>
      <c r="H7" s="33">
        <v>14</v>
      </c>
      <c r="I7" s="33">
        <v>14</v>
      </c>
      <c r="J7" s="37">
        <v>40923</v>
      </c>
      <c r="K7" s="37">
        <v>40924</v>
      </c>
      <c r="L7" s="485">
        <v>40932</v>
      </c>
      <c r="M7" s="37">
        <v>40935</v>
      </c>
      <c r="N7" s="33" t="s">
        <v>141</v>
      </c>
      <c r="O7" s="36">
        <v>344</v>
      </c>
      <c r="P7" s="36">
        <v>16</v>
      </c>
      <c r="Q7" s="33">
        <v>20120069</v>
      </c>
      <c r="R7" s="33">
        <v>50229355</v>
      </c>
      <c r="S7" s="37">
        <v>40947</v>
      </c>
      <c r="U7" s="37">
        <v>40950</v>
      </c>
      <c r="V7" s="36">
        <f>SUM(O7:P7)</f>
        <v>360</v>
      </c>
      <c r="W7" s="36">
        <f t="shared" si="0"/>
        <v>0</v>
      </c>
      <c r="X7" s="33" t="s">
        <v>142</v>
      </c>
      <c r="Y7" s="33" t="s">
        <v>143</v>
      </c>
      <c r="Z7" s="33">
        <v>134</v>
      </c>
      <c r="AA7" s="67"/>
    </row>
    <row r="8" spans="2:27" ht="16.5" customHeight="1">
      <c r="B8" s="32">
        <v>24.01</v>
      </c>
      <c r="C8" s="33">
        <v>3</v>
      </c>
      <c r="D8" s="162"/>
      <c r="E8" s="166" t="s">
        <v>100</v>
      </c>
      <c r="F8" s="35" t="s">
        <v>119</v>
      </c>
      <c r="G8" s="36">
        <v>360</v>
      </c>
      <c r="H8" s="33">
        <v>98</v>
      </c>
      <c r="I8" s="33">
        <v>31</v>
      </c>
      <c r="J8" s="39">
        <v>40935</v>
      </c>
      <c r="K8" s="39">
        <v>40937</v>
      </c>
      <c r="L8" s="485">
        <v>40945</v>
      </c>
      <c r="M8" s="37">
        <v>40946</v>
      </c>
      <c r="N8" s="33" t="s">
        <v>153</v>
      </c>
      <c r="O8" s="36">
        <v>360</v>
      </c>
      <c r="P8" s="36" t="s">
        <v>154</v>
      </c>
      <c r="Q8" s="36" t="s">
        <v>154</v>
      </c>
      <c r="R8" s="36" t="s">
        <v>154</v>
      </c>
      <c r="S8" s="36" t="s">
        <v>154</v>
      </c>
      <c r="U8" s="36" t="s">
        <v>154</v>
      </c>
      <c r="V8" s="36">
        <f aca="true" t="shared" si="1" ref="V8:V26">SUM(O8:P8)</f>
        <v>360</v>
      </c>
      <c r="W8" s="36">
        <f t="shared" si="0"/>
        <v>0</v>
      </c>
      <c r="X8" s="33" t="s">
        <v>142</v>
      </c>
      <c r="Y8" s="33" t="s">
        <v>143</v>
      </c>
      <c r="Z8" s="33">
        <v>285</v>
      </c>
      <c r="AA8" s="67"/>
    </row>
    <row r="9" spans="2:27" ht="16.5" customHeight="1">
      <c r="B9" s="32">
        <v>24.01</v>
      </c>
      <c r="C9" s="33">
        <v>4</v>
      </c>
      <c r="D9" s="162"/>
      <c r="E9" s="166" t="s">
        <v>101</v>
      </c>
      <c r="F9" s="35" t="s">
        <v>126</v>
      </c>
      <c r="G9" s="36">
        <v>360</v>
      </c>
      <c r="H9" s="33">
        <v>99</v>
      </c>
      <c r="I9" s="33">
        <v>29</v>
      </c>
      <c r="J9" s="39">
        <v>40935</v>
      </c>
      <c r="K9" s="39">
        <v>40937</v>
      </c>
      <c r="L9" s="485">
        <v>40945</v>
      </c>
      <c r="M9" s="37">
        <v>40946</v>
      </c>
      <c r="N9" s="33" t="s">
        <v>153</v>
      </c>
      <c r="O9" s="36">
        <v>302.3</v>
      </c>
      <c r="P9" s="36">
        <v>57.7</v>
      </c>
      <c r="Q9" s="33">
        <v>20120049</v>
      </c>
      <c r="R9" s="33">
        <v>49606045</v>
      </c>
      <c r="S9" s="37">
        <v>40942</v>
      </c>
      <c r="U9" s="37">
        <v>40945</v>
      </c>
      <c r="V9" s="36">
        <f t="shared" si="1"/>
        <v>360</v>
      </c>
      <c r="W9" s="36">
        <f t="shared" si="0"/>
        <v>0</v>
      </c>
      <c r="X9" s="33" t="s">
        <v>142</v>
      </c>
      <c r="Y9" s="33" t="s">
        <v>143</v>
      </c>
      <c r="Z9" s="33">
        <v>69</v>
      </c>
      <c r="AA9" s="67"/>
    </row>
    <row r="10" spans="2:27" ht="16.5" customHeight="1">
      <c r="B10" s="32">
        <v>24.01</v>
      </c>
      <c r="C10" s="33">
        <v>5</v>
      </c>
      <c r="D10" s="162"/>
      <c r="E10" s="166" t="s">
        <v>102</v>
      </c>
      <c r="F10" s="35" t="s">
        <v>121</v>
      </c>
      <c r="G10" s="36">
        <v>360</v>
      </c>
      <c r="H10" s="33">
        <v>100</v>
      </c>
      <c r="I10" s="33">
        <v>30</v>
      </c>
      <c r="J10" s="39">
        <v>40935</v>
      </c>
      <c r="K10" s="39">
        <v>40937</v>
      </c>
      <c r="L10" s="485">
        <v>40945</v>
      </c>
      <c r="M10" s="37">
        <v>40946</v>
      </c>
      <c r="N10" s="33" t="s">
        <v>153</v>
      </c>
      <c r="O10" s="36">
        <v>360</v>
      </c>
      <c r="P10" s="36" t="s">
        <v>154</v>
      </c>
      <c r="Q10" s="36" t="s">
        <v>154</v>
      </c>
      <c r="R10" s="36" t="s">
        <v>154</v>
      </c>
      <c r="S10" s="36" t="s">
        <v>154</v>
      </c>
      <c r="U10" s="36" t="s">
        <v>154</v>
      </c>
      <c r="V10" s="36">
        <f t="shared" si="1"/>
        <v>360</v>
      </c>
      <c r="W10" s="36">
        <f t="shared" si="0"/>
        <v>0</v>
      </c>
      <c r="X10" s="33" t="s">
        <v>142</v>
      </c>
      <c r="Y10" s="33" t="s">
        <v>143</v>
      </c>
      <c r="Z10" s="33">
        <v>287</v>
      </c>
      <c r="AA10" s="67"/>
    </row>
    <row r="11" spans="2:27" ht="16.5" customHeight="1">
      <c r="B11" s="32">
        <v>24.01</v>
      </c>
      <c r="C11" s="33">
        <v>6</v>
      </c>
      <c r="D11" s="162"/>
      <c r="E11" s="166" t="s">
        <v>103</v>
      </c>
      <c r="F11" s="35" t="s">
        <v>122</v>
      </c>
      <c r="G11" s="36">
        <v>360</v>
      </c>
      <c r="H11" s="33">
        <v>101</v>
      </c>
      <c r="I11" s="33">
        <v>32</v>
      </c>
      <c r="J11" s="39">
        <v>40935</v>
      </c>
      <c r="K11" s="39">
        <v>40937</v>
      </c>
      <c r="L11" s="485">
        <v>40945</v>
      </c>
      <c r="M11" s="37">
        <v>40946</v>
      </c>
      <c r="N11" s="33" t="s">
        <v>153</v>
      </c>
      <c r="O11" s="36">
        <v>349</v>
      </c>
      <c r="P11" s="36">
        <v>11</v>
      </c>
      <c r="Q11" s="33">
        <v>20120068</v>
      </c>
      <c r="R11" s="33">
        <v>51091469</v>
      </c>
      <c r="S11" s="37">
        <v>40947</v>
      </c>
      <c r="U11" s="37">
        <v>40950</v>
      </c>
      <c r="V11" s="36">
        <f t="shared" si="1"/>
        <v>360</v>
      </c>
      <c r="W11" s="36">
        <f t="shared" si="0"/>
        <v>0</v>
      </c>
      <c r="X11" s="33" t="s">
        <v>142</v>
      </c>
      <c r="Y11" s="33" t="s">
        <v>143</v>
      </c>
      <c r="Z11" s="33">
        <v>288</v>
      </c>
      <c r="AA11" s="67"/>
    </row>
    <row r="12" spans="2:27" ht="16.5" customHeight="1">
      <c r="B12" s="32">
        <v>24.01</v>
      </c>
      <c r="C12" s="33">
        <v>7</v>
      </c>
      <c r="D12" s="162"/>
      <c r="E12" s="166" t="s">
        <v>104</v>
      </c>
      <c r="F12" s="35" t="s">
        <v>123</v>
      </c>
      <c r="G12" s="36">
        <v>360</v>
      </c>
      <c r="H12" s="33">
        <v>102</v>
      </c>
      <c r="I12" s="33">
        <v>33</v>
      </c>
      <c r="J12" s="39">
        <v>40935</v>
      </c>
      <c r="K12" s="39">
        <v>40937</v>
      </c>
      <c r="L12" s="485">
        <v>40945</v>
      </c>
      <c r="M12" s="37">
        <v>40946</v>
      </c>
      <c r="N12" s="33" t="s">
        <v>153</v>
      </c>
      <c r="O12" s="36">
        <v>360</v>
      </c>
      <c r="P12" s="36" t="s">
        <v>154</v>
      </c>
      <c r="Q12" s="36" t="s">
        <v>154</v>
      </c>
      <c r="R12" s="36" t="s">
        <v>154</v>
      </c>
      <c r="S12" s="36" t="s">
        <v>154</v>
      </c>
      <c r="U12" s="36" t="s">
        <v>154</v>
      </c>
      <c r="V12" s="36">
        <f t="shared" si="1"/>
        <v>360</v>
      </c>
      <c r="W12" s="36">
        <f t="shared" si="0"/>
        <v>0</v>
      </c>
      <c r="X12" s="33" t="s">
        <v>142</v>
      </c>
      <c r="Y12" s="33" t="s">
        <v>143</v>
      </c>
      <c r="Z12" s="33">
        <v>289</v>
      </c>
      <c r="AA12" s="67"/>
    </row>
    <row r="13" spans="2:27" ht="16.5" customHeight="1">
      <c r="B13" s="32">
        <v>24.01</v>
      </c>
      <c r="C13" s="33">
        <v>8</v>
      </c>
      <c r="D13" s="162"/>
      <c r="E13" s="166" t="s">
        <v>105</v>
      </c>
      <c r="F13" s="35" t="s">
        <v>120</v>
      </c>
      <c r="G13" s="36">
        <v>360</v>
      </c>
      <c r="H13" s="33">
        <v>103</v>
      </c>
      <c r="I13" s="33">
        <v>34</v>
      </c>
      <c r="J13" s="39">
        <v>40935</v>
      </c>
      <c r="K13" s="39">
        <v>40937</v>
      </c>
      <c r="L13" s="485">
        <v>40945</v>
      </c>
      <c r="M13" s="37">
        <v>40946</v>
      </c>
      <c r="N13" s="33" t="s">
        <v>153</v>
      </c>
      <c r="O13" s="36">
        <v>360</v>
      </c>
      <c r="P13" s="36" t="s">
        <v>154</v>
      </c>
      <c r="Q13" s="36" t="s">
        <v>154</v>
      </c>
      <c r="R13" s="36" t="s">
        <v>154</v>
      </c>
      <c r="S13" s="36" t="s">
        <v>154</v>
      </c>
      <c r="U13" s="36" t="s">
        <v>154</v>
      </c>
      <c r="V13" s="36">
        <f t="shared" si="1"/>
        <v>360</v>
      </c>
      <c r="W13" s="36">
        <f t="shared" si="0"/>
        <v>0</v>
      </c>
      <c r="X13" s="33" t="s">
        <v>142</v>
      </c>
      <c r="Y13" s="33" t="s">
        <v>143</v>
      </c>
      <c r="Z13" s="33">
        <v>290</v>
      </c>
      <c r="AA13" s="67"/>
    </row>
    <row r="14" spans="2:27" ht="16.5" customHeight="1">
      <c r="B14" s="32">
        <v>24.01</v>
      </c>
      <c r="C14" s="33">
        <v>9</v>
      </c>
      <c r="D14" s="162"/>
      <c r="E14" s="166" t="s">
        <v>106</v>
      </c>
      <c r="F14" s="35" t="s">
        <v>124</v>
      </c>
      <c r="G14" s="36">
        <v>360</v>
      </c>
      <c r="H14" s="33">
        <v>104</v>
      </c>
      <c r="I14" s="33">
        <v>40</v>
      </c>
      <c r="J14" s="39">
        <v>40935</v>
      </c>
      <c r="K14" s="39">
        <v>40937</v>
      </c>
      <c r="L14" s="485">
        <v>40945</v>
      </c>
      <c r="M14" s="37">
        <v>40946</v>
      </c>
      <c r="N14" s="33" t="s">
        <v>153</v>
      </c>
      <c r="O14" s="36">
        <v>359.7</v>
      </c>
      <c r="P14" s="36">
        <v>0.3</v>
      </c>
      <c r="Q14" s="33">
        <v>20120054</v>
      </c>
      <c r="R14" s="33">
        <v>50494781</v>
      </c>
      <c r="S14" s="37">
        <v>40940</v>
      </c>
      <c r="U14" s="37">
        <v>40945</v>
      </c>
      <c r="V14" s="36">
        <f t="shared" si="1"/>
        <v>360</v>
      </c>
      <c r="W14" s="36">
        <f t="shared" si="0"/>
        <v>0</v>
      </c>
      <c r="X14" s="33" t="s">
        <v>142</v>
      </c>
      <c r="Y14" s="33" t="s">
        <v>143</v>
      </c>
      <c r="Z14" s="33">
        <v>284</v>
      </c>
      <c r="AA14" s="67"/>
    </row>
    <row r="15" spans="2:27" ht="16.5" customHeight="1">
      <c r="B15" s="32">
        <v>24.01</v>
      </c>
      <c r="C15" s="33">
        <v>10</v>
      </c>
      <c r="D15" s="162"/>
      <c r="E15" s="166" t="s">
        <v>87</v>
      </c>
      <c r="F15" s="35" t="s">
        <v>125</v>
      </c>
      <c r="G15" s="36">
        <v>360</v>
      </c>
      <c r="H15" s="33">
        <v>105</v>
      </c>
      <c r="I15" s="33">
        <v>46</v>
      </c>
      <c r="J15" s="39">
        <v>40935</v>
      </c>
      <c r="K15" s="39">
        <v>40937</v>
      </c>
      <c r="L15" s="485">
        <v>40945</v>
      </c>
      <c r="M15" s="37">
        <v>40946</v>
      </c>
      <c r="N15" s="33" t="s">
        <v>153</v>
      </c>
      <c r="O15" s="36">
        <v>360</v>
      </c>
      <c r="P15" s="36" t="s">
        <v>154</v>
      </c>
      <c r="Q15" s="36" t="s">
        <v>154</v>
      </c>
      <c r="R15" s="36" t="s">
        <v>154</v>
      </c>
      <c r="S15" s="36" t="s">
        <v>154</v>
      </c>
      <c r="U15" s="36" t="s">
        <v>154</v>
      </c>
      <c r="V15" s="36">
        <f t="shared" si="1"/>
        <v>360</v>
      </c>
      <c r="W15" s="36">
        <f t="shared" si="0"/>
        <v>0</v>
      </c>
      <c r="X15" s="33" t="s">
        <v>142</v>
      </c>
      <c r="Y15" s="33" t="s">
        <v>143</v>
      </c>
      <c r="Z15" s="33">
        <v>283</v>
      </c>
      <c r="AA15" s="67"/>
    </row>
    <row r="16" spans="2:27" ht="16.5" customHeight="1">
      <c r="B16" s="32">
        <v>24.01</v>
      </c>
      <c r="C16" s="33">
        <v>11</v>
      </c>
      <c r="D16" s="162"/>
      <c r="E16" s="166" t="s">
        <v>107</v>
      </c>
      <c r="F16" s="35" t="s">
        <v>127</v>
      </c>
      <c r="G16" s="36">
        <v>360</v>
      </c>
      <c r="H16" s="33">
        <v>106</v>
      </c>
      <c r="I16" s="33">
        <v>47</v>
      </c>
      <c r="J16" s="39">
        <v>40935</v>
      </c>
      <c r="K16" s="39">
        <v>40937</v>
      </c>
      <c r="L16" s="485">
        <v>40945</v>
      </c>
      <c r="M16" s="37">
        <v>40946</v>
      </c>
      <c r="N16" s="33" t="s">
        <v>153</v>
      </c>
      <c r="O16" s="36">
        <v>357.6</v>
      </c>
      <c r="P16" s="36">
        <v>2.4</v>
      </c>
      <c r="Q16" s="33">
        <v>20120059</v>
      </c>
      <c r="R16" s="33">
        <v>47520518</v>
      </c>
      <c r="S16" s="37">
        <v>40939</v>
      </c>
      <c r="U16" s="37">
        <v>40945</v>
      </c>
      <c r="V16" s="36">
        <f t="shared" si="1"/>
        <v>360</v>
      </c>
      <c r="W16" s="36">
        <f t="shared" si="0"/>
        <v>0</v>
      </c>
      <c r="X16" s="33" t="s">
        <v>142</v>
      </c>
      <c r="Y16" s="33" t="s">
        <v>143</v>
      </c>
      <c r="Z16" s="33">
        <v>282</v>
      </c>
      <c r="AA16" s="67"/>
    </row>
    <row r="17" spans="2:27" ht="16.5" customHeight="1">
      <c r="B17" s="32">
        <v>24.01</v>
      </c>
      <c r="C17" s="33">
        <v>12</v>
      </c>
      <c r="D17" s="162"/>
      <c r="E17" s="166" t="s">
        <v>108</v>
      </c>
      <c r="F17" s="35" t="s">
        <v>128</v>
      </c>
      <c r="G17" s="36">
        <v>360</v>
      </c>
      <c r="H17" s="33">
        <v>107</v>
      </c>
      <c r="I17" s="33">
        <v>46</v>
      </c>
      <c r="J17" s="39">
        <v>40935</v>
      </c>
      <c r="K17" s="39">
        <v>40937</v>
      </c>
      <c r="L17" s="485">
        <v>40945</v>
      </c>
      <c r="M17" s="37">
        <v>40946</v>
      </c>
      <c r="N17" s="33" t="s">
        <v>153</v>
      </c>
      <c r="O17" s="36">
        <v>357.5</v>
      </c>
      <c r="P17" s="36">
        <v>2.5</v>
      </c>
      <c r="Q17" s="33">
        <v>20120056</v>
      </c>
      <c r="R17" s="33">
        <v>48143237</v>
      </c>
      <c r="S17" s="37">
        <v>40939</v>
      </c>
      <c r="U17" s="37">
        <v>40945</v>
      </c>
      <c r="V17" s="36">
        <f t="shared" si="1"/>
        <v>360</v>
      </c>
      <c r="W17" s="36">
        <f t="shared" si="0"/>
        <v>0</v>
      </c>
      <c r="X17" s="33" t="s">
        <v>142</v>
      </c>
      <c r="Y17" s="33" t="s">
        <v>143</v>
      </c>
      <c r="Z17" s="33">
        <v>281</v>
      </c>
      <c r="AA17" s="67"/>
    </row>
    <row r="18" spans="2:27" ht="16.5" customHeight="1">
      <c r="B18" s="32">
        <v>24.01</v>
      </c>
      <c r="C18" s="33">
        <v>13</v>
      </c>
      <c r="D18" s="162"/>
      <c r="E18" s="166" t="s">
        <v>109</v>
      </c>
      <c r="F18" s="35" t="s">
        <v>129</v>
      </c>
      <c r="G18" s="36">
        <v>360</v>
      </c>
      <c r="H18" s="33">
        <v>108</v>
      </c>
      <c r="I18" s="33">
        <v>45</v>
      </c>
      <c r="J18" s="39">
        <v>40935</v>
      </c>
      <c r="K18" s="39">
        <v>40937</v>
      </c>
      <c r="L18" s="485">
        <v>40945</v>
      </c>
      <c r="M18" s="37">
        <v>40946</v>
      </c>
      <c r="N18" s="33" t="s">
        <v>153</v>
      </c>
      <c r="O18" s="36">
        <v>354.18</v>
      </c>
      <c r="P18" s="36">
        <v>5.82</v>
      </c>
      <c r="Q18" s="33">
        <v>20120057</v>
      </c>
      <c r="R18" s="33">
        <v>51167141</v>
      </c>
      <c r="S18" s="37">
        <v>40941</v>
      </c>
      <c r="U18" s="37">
        <v>40945</v>
      </c>
      <c r="V18" s="36">
        <f t="shared" si="1"/>
        <v>360</v>
      </c>
      <c r="W18" s="36">
        <f t="shared" si="0"/>
        <v>0</v>
      </c>
      <c r="X18" s="33" t="s">
        <v>142</v>
      </c>
      <c r="Y18" s="33" t="s">
        <v>143</v>
      </c>
      <c r="Z18" s="33">
        <v>280</v>
      </c>
      <c r="AA18" s="67"/>
    </row>
    <row r="19" spans="2:27" ht="16.5" customHeight="1">
      <c r="B19" s="32">
        <v>24.01</v>
      </c>
      <c r="C19" s="33">
        <v>14</v>
      </c>
      <c r="D19" s="162"/>
      <c r="E19" s="166" t="s">
        <v>110</v>
      </c>
      <c r="F19" s="35" t="s">
        <v>130</v>
      </c>
      <c r="G19" s="36">
        <v>360</v>
      </c>
      <c r="H19" s="33">
        <v>109</v>
      </c>
      <c r="I19" s="33">
        <v>43</v>
      </c>
      <c r="J19" s="39">
        <v>40935</v>
      </c>
      <c r="K19" s="39">
        <v>40937</v>
      </c>
      <c r="L19" s="485">
        <v>40945</v>
      </c>
      <c r="M19" s="37">
        <v>40946</v>
      </c>
      <c r="N19" s="33" t="s">
        <v>153</v>
      </c>
      <c r="O19" s="36">
        <v>360</v>
      </c>
      <c r="P19" s="36" t="s">
        <v>154</v>
      </c>
      <c r="Q19" s="36" t="s">
        <v>154</v>
      </c>
      <c r="R19" s="36" t="s">
        <v>154</v>
      </c>
      <c r="S19" s="36" t="s">
        <v>154</v>
      </c>
      <c r="U19" s="36" t="s">
        <v>154</v>
      </c>
      <c r="V19" s="36">
        <f t="shared" si="1"/>
        <v>360</v>
      </c>
      <c r="W19" s="36">
        <f t="shared" si="0"/>
        <v>0</v>
      </c>
      <c r="X19" s="33" t="s">
        <v>142</v>
      </c>
      <c r="Y19" s="33" t="s">
        <v>143</v>
      </c>
      <c r="Z19" s="33">
        <v>279</v>
      </c>
      <c r="AA19" s="67"/>
    </row>
    <row r="20" spans="2:27" ht="16.5" customHeight="1">
      <c r="B20" s="32">
        <v>24.01</v>
      </c>
      <c r="C20" s="33">
        <v>15</v>
      </c>
      <c r="D20" s="162"/>
      <c r="E20" s="166" t="s">
        <v>111</v>
      </c>
      <c r="F20" s="35" t="s">
        <v>131</v>
      </c>
      <c r="G20" s="36">
        <v>360</v>
      </c>
      <c r="H20" s="33">
        <v>110</v>
      </c>
      <c r="I20" s="33">
        <v>42</v>
      </c>
      <c r="J20" s="39">
        <v>40935</v>
      </c>
      <c r="K20" s="39">
        <v>40937</v>
      </c>
      <c r="L20" s="485">
        <v>40945</v>
      </c>
      <c r="M20" s="37">
        <v>40946</v>
      </c>
      <c r="N20" s="33" t="s">
        <v>153</v>
      </c>
      <c r="O20" s="36">
        <v>360</v>
      </c>
      <c r="P20" s="36" t="s">
        <v>154</v>
      </c>
      <c r="Q20" s="36" t="s">
        <v>154</v>
      </c>
      <c r="R20" s="36" t="s">
        <v>154</v>
      </c>
      <c r="S20" s="36" t="s">
        <v>154</v>
      </c>
      <c r="U20" s="36" t="s">
        <v>154</v>
      </c>
      <c r="V20" s="36">
        <f t="shared" si="1"/>
        <v>360</v>
      </c>
      <c r="W20" s="36">
        <f t="shared" si="0"/>
        <v>0</v>
      </c>
      <c r="X20" s="33" t="s">
        <v>142</v>
      </c>
      <c r="Y20" s="33" t="s">
        <v>143</v>
      </c>
      <c r="Z20" s="33">
        <v>278</v>
      </c>
      <c r="AA20" s="67"/>
    </row>
    <row r="21" spans="2:27" ht="16.5" customHeight="1">
      <c r="B21" s="32">
        <v>24.01</v>
      </c>
      <c r="C21" s="33">
        <v>16</v>
      </c>
      <c r="D21" s="162"/>
      <c r="E21" s="166" t="s">
        <v>112</v>
      </c>
      <c r="F21" s="35" t="s">
        <v>132</v>
      </c>
      <c r="G21" s="36">
        <v>360</v>
      </c>
      <c r="H21" s="33">
        <v>111</v>
      </c>
      <c r="I21" s="33">
        <v>48</v>
      </c>
      <c r="J21" s="39">
        <v>40935</v>
      </c>
      <c r="K21" s="39">
        <v>40937</v>
      </c>
      <c r="L21" s="485">
        <v>40945</v>
      </c>
      <c r="M21" s="37">
        <v>40946</v>
      </c>
      <c r="N21" s="33" t="s">
        <v>153</v>
      </c>
      <c r="O21" s="36">
        <v>358.8</v>
      </c>
      <c r="P21" s="36">
        <v>1.2</v>
      </c>
      <c r="Q21" s="33">
        <v>20120058</v>
      </c>
      <c r="R21" s="33">
        <v>49125828</v>
      </c>
      <c r="S21" s="37">
        <v>40938</v>
      </c>
      <c r="U21" s="37">
        <v>40945</v>
      </c>
      <c r="V21" s="36">
        <f t="shared" si="1"/>
        <v>360</v>
      </c>
      <c r="W21" s="36">
        <f t="shared" si="0"/>
        <v>0</v>
      </c>
      <c r="X21" s="33" t="s">
        <v>142</v>
      </c>
      <c r="Y21" s="33" t="s">
        <v>143</v>
      </c>
      <c r="Z21" s="33">
        <v>277</v>
      </c>
      <c r="AA21" s="67"/>
    </row>
    <row r="22" spans="2:27" ht="16.5" customHeight="1">
      <c r="B22" s="32">
        <v>24.01</v>
      </c>
      <c r="C22" s="33">
        <v>17</v>
      </c>
      <c r="D22" s="162"/>
      <c r="E22" s="166" t="s">
        <v>113</v>
      </c>
      <c r="F22" s="35" t="s">
        <v>133</v>
      </c>
      <c r="G22" s="36">
        <v>360</v>
      </c>
      <c r="H22" s="33">
        <v>112</v>
      </c>
      <c r="I22" s="33">
        <v>44</v>
      </c>
      <c r="J22" s="39">
        <v>40935</v>
      </c>
      <c r="K22" s="39">
        <v>40937</v>
      </c>
      <c r="L22" s="485">
        <v>40945</v>
      </c>
      <c r="M22" s="37">
        <v>40946</v>
      </c>
      <c r="N22" s="33" t="s">
        <v>153</v>
      </c>
      <c r="O22" s="36">
        <v>294.9</v>
      </c>
      <c r="P22" s="36">
        <v>65.1</v>
      </c>
      <c r="Q22" s="33">
        <v>20120055</v>
      </c>
      <c r="R22" s="33" t="s">
        <v>155</v>
      </c>
      <c r="S22" s="37">
        <v>40941</v>
      </c>
      <c r="U22" s="37">
        <v>40945</v>
      </c>
      <c r="V22" s="36">
        <f t="shared" si="1"/>
        <v>360</v>
      </c>
      <c r="W22" s="36">
        <f t="shared" si="0"/>
        <v>0</v>
      </c>
      <c r="X22" s="33" t="s">
        <v>142</v>
      </c>
      <c r="Y22" s="33" t="s">
        <v>143</v>
      </c>
      <c r="Z22" s="33">
        <v>276</v>
      </c>
      <c r="AA22" s="67"/>
    </row>
    <row r="23" spans="2:27" ht="16.5" customHeight="1">
      <c r="B23" s="32">
        <v>24.01</v>
      </c>
      <c r="C23" s="33">
        <v>18</v>
      </c>
      <c r="D23" s="162"/>
      <c r="E23" s="166" t="s">
        <v>114</v>
      </c>
      <c r="F23" s="35" t="s">
        <v>134</v>
      </c>
      <c r="G23" s="36">
        <v>360</v>
      </c>
      <c r="H23" s="33">
        <v>113</v>
      </c>
      <c r="I23" s="33">
        <v>38</v>
      </c>
      <c r="J23" s="39">
        <v>40935</v>
      </c>
      <c r="K23" s="39">
        <v>40937</v>
      </c>
      <c r="L23" s="485">
        <v>40945</v>
      </c>
      <c r="M23" s="37">
        <v>40946</v>
      </c>
      <c r="N23" s="33" t="s">
        <v>153</v>
      </c>
      <c r="O23" s="36">
        <v>305.9</v>
      </c>
      <c r="P23" s="36">
        <v>54.1</v>
      </c>
      <c r="Q23" s="33">
        <v>20120050</v>
      </c>
      <c r="R23" s="33">
        <v>50695120</v>
      </c>
      <c r="S23" s="37">
        <v>40938</v>
      </c>
      <c r="U23" s="37">
        <v>40945</v>
      </c>
      <c r="V23" s="36">
        <f t="shared" si="1"/>
        <v>360</v>
      </c>
      <c r="W23" s="36">
        <f t="shared" si="0"/>
        <v>0</v>
      </c>
      <c r="X23" s="33" t="s">
        <v>142</v>
      </c>
      <c r="Y23" s="33" t="s">
        <v>143</v>
      </c>
      <c r="Z23" s="33">
        <v>275</v>
      </c>
      <c r="AA23" s="67"/>
    </row>
    <row r="24" spans="2:27" ht="16.5" customHeight="1">
      <c r="B24" s="32">
        <v>24.01</v>
      </c>
      <c r="C24" s="33">
        <v>19</v>
      </c>
      <c r="D24" s="162"/>
      <c r="E24" s="166" t="s">
        <v>115</v>
      </c>
      <c r="F24" s="35" t="s">
        <v>135</v>
      </c>
      <c r="G24" s="36">
        <v>360</v>
      </c>
      <c r="H24" s="33">
        <v>114</v>
      </c>
      <c r="I24" s="33">
        <v>39</v>
      </c>
      <c r="J24" s="39">
        <v>40935</v>
      </c>
      <c r="K24" s="39">
        <v>40937</v>
      </c>
      <c r="L24" s="485">
        <v>40945</v>
      </c>
      <c r="M24" s="37">
        <v>40946</v>
      </c>
      <c r="N24" s="33" t="s">
        <v>153</v>
      </c>
      <c r="O24" s="36">
        <v>360</v>
      </c>
      <c r="P24" s="36" t="s">
        <v>154</v>
      </c>
      <c r="Q24" s="36" t="s">
        <v>154</v>
      </c>
      <c r="R24" s="36" t="s">
        <v>154</v>
      </c>
      <c r="S24" s="36" t="s">
        <v>154</v>
      </c>
      <c r="U24" s="36" t="s">
        <v>154</v>
      </c>
      <c r="V24" s="36">
        <f t="shared" si="1"/>
        <v>360</v>
      </c>
      <c r="W24" s="36">
        <f t="shared" si="0"/>
        <v>0</v>
      </c>
      <c r="X24" s="33" t="s">
        <v>142</v>
      </c>
      <c r="Y24" s="33" t="s">
        <v>143</v>
      </c>
      <c r="Z24" s="33">
        <v>274</v>
      </c>
      <c r="AA24" s="67"/>
    </row>
    <row r="25" spans="2:27" ht="17.25" customHeight="1">
      <c r="B25" s="32">
        <v>24.01</v>
      </c>
      <c r="C25" s="33">
        <v>20</v>
      </c>
      <c r="D25" s="162"/>
      <c r="E25" s="166" t="s">
        <v>116</v>
      </c>
      <c r="F25" s="35" t="s">
        <v>136</v>
      </c>
      <c r="G25" s="36">
        <v>360</v>
      </c>
      <c r="H25" s="33">
        <v>115</v>
      </c>
      <c r="I25" s="33">
        <v>35</v>
      </c>
      <c r="J25" s="39">
        <v>40935</v>
      </c>
      <c r="K25" s="39">
        <v>40937</v>
      </c>
      <c r="L25" s="485">
        <v>40945</v>
      </c>
      <c r="M25" s="37">
        <v>40946</v>
      </c>
      <c r="N25" s="33" t="s">
        <v>153</v>
      </c>
      <c r="O25" s="36">
        <v>344.7</v>
      </c>
      <c r="P25" s="36">
        <v>15.3</v>
      </c>
      <c r="Q25" s="33">
        <v>20120052</v>
      </c>
      <c r="R25" s="33">
        <v>50247262</v>
      </c>
      <c r="S25" s="37">
        <v>40939</v>
      </c>
      <c r="U25" s="37">
        <v>40945</v>
      </c>
      <c r="V25" s="36">
        <f t="shared" si="1"/>
        <v>360</v>
      </c>
      <c r="W25" s="36">
        <f t="shared" si="0"/>
        <v>0</v>
      </c>
      <c r="X25" s="33" t="s">
        <v>142</v>
      </c>
      <c r="Y25" s="33" t="s">
        <v>143</v>
      </c>
      <c r="Z25" s="33">
        <v>273</v>
      </c>
      <c r="AA25" s="67"/>
    </row>
    <row r="26" spans="2:27" ht="17.25" customHeight="1">
      <c r="B26" s="32">
        <v>24.01</v>
      </c>
      <c r="C26" s="33">
        <v>21</v>
      </c>
      <c r="D26" s="162"/>
      <c r="E26" s="166" t="s">
        <v>117</v>
      </c>
      <c r="F26" s="35" t="s">
        <v>137</v>
      </c>
      <c r="G26" s="36">
        <v>360</v>
      </c>
      <c r="H26" s="33">
        <v>116</v>
      </c>
      <c r="I26" s="33">
        <v>36</v>
      </c>
      <c r="J26" s="39">
        <v>40935</v>
      </c>
      <c r="K26" s="39">
        <v>40937</v>
      </c>
      <c r="L26" s="485">
        <v>40945</v>
      </c>
      <c r="M26" s="37">
        <v>40946</v>
      </c>
      <c r="N26" s="33" t="s">
        <v>153</v>
      </c>
      <c r="O26" s="36">
        <v>142</v>
      </c>
      <c r="P26" s="36">
        <v>218</v>
      </c>
      <c r="Q26" s="33">
        <v>20120053</v>
      </c>
      <c r="R26" s="33">
        <v>50504012</v>
      </c>
      <c r="S26" s="37">
        <v>40946</v>
      </c>
      <c r="U26" s="37">
        <v>40945</v>
      </c>
      <c r="V26" s="36">
        <f t="shared" si="1"/>
        <v>360</v>
      </c>
      <c r="W26" s="36">
        <f t="shared" si="0"/>
        <v>0</v>
      </c>
      <c r="X26" s="33" t="s">
        <v>142</v>
      </c>
      <c r="Y26" s="33" t="s">
        <v>143</v>
      </c>
      <c r="Z26" s="33">
        <v>272</v>
      </c>
      <c r="AA26" s="67"/>
    </row>
    <row r="27" spans="2:27" ht="16.5" customHeight="1">
      <c r="B27" s="32">
        <v>24.01</v>
      </c>
      <c r="C27" s="33">
        <v>22</v>
      </c>
      <c r="D27" s="162"/>
      <c r="E27" s="166" t="s">
        <v>118</v>
      </c>
      <c r="F27" s="35" t="s">
        <v>138</v>
      </c>
      <c r="G27" s="36">
        <v>360</v>
      </c>
      <c r="H27" s="33">
        <v>117</v>
      </c>
      <c r="I27" s="33">
        <v>37</v>
      </c>
      <c r="J27" s="39">
        <v>40935</v>
      </c>
      <c r="K27" s="39">
        <v>40937</v>
      </c>
      <c r="L27" s="485">
        <v>40945</v>
      </c>
      <c r="M27" s="37">
        <v>40946</v>
      </c>
      <c r="N27" s="33" t="s">
        <v>153</v>
      </c>
      <c r="O27" s="36">
        <v>263.9</v>
      </c>
      <c r="P27" s="36">
        <v>96.1</v>
      </c>
      <c r="Q27" s="33">
        <v>20120051</v>
      </c>
      <c r="R27" s="33">
        <v>50965163</v>
      </c>
      <c r="S27" s="37">
        <v>40940</v>
      </c>
      <c r="T27"/>
      <c r="U27" s="37">
        <v>40945</v>
      </c>
      <c r="V27" s="36">
        <f>SUM(O27:P27)</f>
        <v>360</v>
      </c>
      <c r="W27" s="36">
        <f t="shared" si="0"/>
        <v>0</v>
      </c>
      <c r="X27" s="33" t="s">
        <v>142</v>
      </c>
      <c r="Y27" s="33" t="s">
        <v>143</v>
      </c>
      <c r="Z27" s="33">
        <v>291</v>
      </c>
      <c r="AA27" s="67"/>
    </row>
    <row r="28" spans="2:27" ht="30.75" customHeight="1" thickBot="1">
      <c r="B28" s="32">
        <v>40939</v>
      </c>
      <c r="C28" s="33">
        <v>23</v>
      </c>
      <c r="D28" s="162"/>
      <c r="E28" s="167" t="s">
        <v>146</v>
      </c>
      <c r="F28" s="89" t="s">
        <v>147</v>
      </c>
      <c r="G28" s="85">
        <v>180</v>
      </c>
      <c r="H28" s="89">
        <v>203</v>
      </c>
      <c r="I28" s="89">
        <v>5</v>
      </c>
      <c r="J28" s="115">
        <v>40959</v>
      </c>
      <c r="K28" s="115">
        <v>40959</v>
      </c>
      <c r="L28" s="486">
        <v>40967</v>
      </c>
      <c r="M28" s="168">
        <v>40969</v>
      </c>
      <c r="N28" s="169" t="s">
        <v>226</v>
      </c>
      <c r="O28" s="127">
        <f>SUM(G28-P28)</f>
        <v>131.5</v>
      </c>
      <c r="P28" s="127">
        <v>48.5</v>
      </c>
      <c r="Q28" s="89">
        <v>201201111</v>
      </c>
      <c r="R28" s="169" t="s">
        <v>227</v>
      </c>
      <c r="S28" s="168" t="s">
        <v>228</v>
      </c>
      <c r="T28"/>
      <c r="U28" s="116">
        <v>40981</v>
      </c>
      <c r="V28" s="85">
        <f>SUM(O28:P28)</f>
        <v>180</v>
      </c>
      <c r="W28" s="85">
        <f t="shared" si="0"/>
        <v>0</v>
      </c>
      <c r="X28" s="89" t="s">
        <v>142</v>
      </c>
      <c r="Y28" s="89" t="s">
        <v>165</v>
      </c>
      <c r="Z28" s="89">
        <v>409</v>
      </c>
      <c r="AA28" s="148" t="s">
        <v>261</v>
      </c>
    </row>
    <row r="29" spans="2:26" ht="16.5" customHeight="1" thickBot="1">
      <c r="B29" s="40"/>
      <c r="C29" s="41"/>
      <c r="D29" s="42"/>
      <c r="E29" s="42"/>
      <c r="F29" s="43"/>
      <c r="G29" s="159">
        <f>SUM(G6:G28)</f>
        <v>10260</v>
      </c>
      <c r="H29" s="41"/>
      <c r="I29" s="41"/>
      <c r="J29" s="44"/>
      <c r="K29" s="44"/>
      <c r="L29" s="65"/>
      <c r="M29" s="41"/>
      <c r="N29" s="41"/>
      <c r="O29" s="159">
        <f>SUM(O6:O28)</f>
        <v>8682.98</v>
      </c>
      <c r="P29" s="159">
        <f>SUM(P6:P28)</f>
        <v>1577.0199999999998</v>
      </c>
      <c r="Q29" s="41"/>
      <c r="R29" s="41"/>
      <c r="S29" s="41"/>
      <c r="T29" s="41"/>
      <c r="U29" s="159">
        <f>SUM(V6:V28)</f>
        <v>10260</v>
      </c>
      <c r="V29" s="159">
        <f>SUM(W6:W28)</f>
        <v>0</v>
      </c>
      <c r="W29" s="41"/>
      <c r="X29" s="41"/>
      <c r="Y29" s="41"/>
      <c r="Z29" s="41"/>
    </row>
    <row r="30" spans="5:12" ht="16.5" customHeight="1">
      <c r="E30" s="18"/>
      <c r="F30" s="12"/>
      <c r="G30" s="18"/>
      <c r="H30" s="19"/>
      <c r="I30" s="19"/>
      <c r="J30" s="18"/>
      <c r="K30" s="18"/>
      <c r="L30" s="19"/>
    </row>
    <row r="32" spans="2:6" ht="23.25">
      <c r="B32" s="72" t="s">
        <v>99</v>
      </c>
      <c r="C32" s="72" t="s">
        <v>94</v>
      </c>
      <c r="D32" s="73" t="s">
        <v>95</v>
      </c>
      <c r="E32" s="72" t="s">
        <v>144</v>
      </c>
      <c r="F32" s="72" t="s">
        <v>145</v>
      </c>
    </row>
    <row r="33" spans="2:8" ht="25.5" customHeight="1">
      <c r="B33" s="16">
        <f>SUM(G6:G28)</f>
        <v>10260</v>
      </c>
      <c r="C33" s="16">
        <f>SUM(O29)</f>
        <v>8682.98</v>
      </c>
      <c r="D33" s="2">
        <v>2720.1</v>
      </c>
      <c r="E33" s="16">
        <f>SUM(P29)</f>
        <v>1577.0199999999998</v>
      </c>
      <c r="F33" s="16">
        <f>SUM(V29)</f>
        <v>0</v>
      </c>
      <c r="H33" s="17"/>
    </row>
    <row r="34" spans="2:6" ht="15">
      <c r="B34" s="3"/>
      <c r="C34" s="4"/>
      <c r="D34" s="4"/>
      <c r="E34" s="5"/>
      <c r="F34" s="9"/>
    </row>
    <row r="35" spans="2:6" ht="15">
      <c r="B35" s="6"/>
      <c r="C35" s="7"/>
      <c r="D35" s="7"/>
      <c r="E35" s="8"/>
      <c r="F35" s="8"/>
    </row>
    <row r="36" spans="2:6" ht="15">
      <c r="B36" s="9"/>
      <c r="C36" s="9"/>
      <c r="D36" s="9"/>
      <c r="E36" s="9"/>
      <c r="F36" s="9"/>
    </row>
    <row r="37" spans="2:6" ht="15">
      <c r="B37" s="11"/>
      <c r="C37" s="10" t="s">
        <v>96</v>
      </c>
      <c r="D37" s="12"/>
      <c r="E37" s="12"/>
      <c r="F37" s="12"/>
    </row>
    <row r="38" spans="2:6" ht="15">
      <c r="B38" s="13"/>
      <c r="C38" s="10" t="s">
        <v>97</v>
      </c>
      <c r="D38" s="10"/>
      <c r="E38" s="10"/>
      <c r="F38" s="10"/>
    </row>
    <row r="39" spans="2:6" ht="15">
      <c r="B39" s="14"/>
      <c r="C39" s="10" t="s">
        <v>98</v>
      </c>
      <c r="D39" s="10"/>
      <c r="E39" s="10"/>
      <c r="F39" s="10"/>
    </row>
    <row r="43" spans="1:2" ht="18.75">
      <c r="A43" t="s">
        <v>140</v>
      </c>
      <c r="B43" s="49"/>
    </row>
    <row r="44" spans="2:26" s="22" customFormat="1" ht="18.75">
      <c r="B44" s="49" t="s">
        <v>82</v>
      </c>
      <c r="C44" s="21"/>
      <c r="F44" s="23"/>
      <c r="G44" s="24"/>
      <c r="H44" s="21"/>
      <c r="I44" s="21"/>
      <c r="J44" s="21"/>
      <c r="K44" s="21"/>
      <c r="L44" s="21"/>
      <c r="M44" s="21"/>
      <c r="N44" s="21"/>
      <c r="O44" s="25"/>
      <c r="P44" s="25"/>
      <c r="Q44" s="21"/>
      <c r="R44" s="21"/>
      <c r="S44" s="21"/>
      <c r="T44" s="21"/>
      <c r="U44" s="25"/>
      <c r="V44" s="21"/>
      <c r="W44" s="21"/>
      <c r="X44" s="21"/>
      <c r="Y44" s="21"/>
      <c r="Z44" s="21"/>
    </row>
    <row r="45" spans="2:26" s="22" customFormat="1" ht="13.5" thickBot="1">
      <c r="B45" s="21"/>
      <c r="C45" s="21"/>
      <c r="F45" s="23"/>
      <c r="G45" s="24"/>
      <c r="H45" s="21"/>
      <c r="I45" s="21"/>
      <c r="J45" s="21"/>
      <c r="K45" s="21"/>
      <c r="L45" s="21"/>
      <c r="M45" s="21"/>
      <c r="N45" s="21"/>
      <c r="O45" s="25"/>
      <c r="P45" s="25"/>
      <c r="Q45" s="21"/>
      <c r="R45" s="21"/>
      <c r="S45" s="21"/>
      <c r="T45" s="21"/>
      <c r="U45" s="25"/>
      <c r="V45" s="21"/>
      <c r="W45" s="21"/>
      <c r="X45" s="21"/>
      <c r="Y45" s="21"/>
      <c r="Z45" s="21"/>
    </row>
    <row r="46" spans="2:27" s="21" customFormat="1" ht="25.5">
      <c r="B46" s="74" t="s">
        <v>63</v>
      </c>
      <c r="C46" s="75" t="s">
        <v>91</v>
      </c>
      <c r="D46" s="75" t="s">
        <v>65</v>
      </c>
      <c r="E46" s="76" t="s">
        <v>167</v>
      </c>
      <c r="F46" s="76" t="s">
        <v>67</v>
      </c>
      <c r="G46" s="77" t="s">
        <v>68</v>
      </c>
      <c r="H46" s="78" t="s">
        <v>69</v>
      </c>
      <c r="I46" s="78" t="s">
        <v>70</v>
      </c>
      <c r="J46" s="76" t="s">
        <v>71</v>
      </c>
      <c r="K46" s="76" t="s">
        <v>72</v>
      </c>
      <c r="L46" s="76" t="s">
        <v>73</v>
      </c>
      <c r="M46" s="76" t="s">
        <v>74</v>
      </c>
      <c r="N46" s="76" t="s">
        <v>75</v>
      </c>
      <c r="O46" s="77" t="s">
        <v>76</v>
      </c>
      <c r="P46" s="77" t="s">
        <v>77</v>
      </c>
      <c r="Q46" s="76" t="s">
        <v>79</v>
      </c>
      <c r="R46" s="79" t="s">
        <v>78</v>
      </c>
      <c r="S46" s="79" t="s">
        <v>63</v>
      </c>
      <c r="T46" s="76" t="s">
        <v>79</v>
      </c>
      <c r="U46" s="76" t="s">
        <v>63</v>
      </c>
      <c r="V46" s="77" t="s">
        <v>80</v>
      </c>
      <c r="W46" s="76" t="s">
        <v>81</v>
      </c>
      <c r="X46" s="76" t="s">
        <v>83</v>
      </c>
      <c r="Y46" s="76" t="s">
        <v>84</v>
      </c>
      <c r="Z46" s="76" t="s">
        <v>85</v>
      </c>
      <c r="AA46" s="80" t="s">
        <v>86</v>
      </c>
    </row>
    <row r="47" spans="2:27" s="509" customFormat="1" ht="22.5" customHeight="1">
      <c r="B47" s="510">
        <v>40926</v>
      </c>
      <c r="C47" s="198">
        <v>1</v>
      </c>
      <c r="D47" s="208"/>
      <c r="E47" s="208" t="s">
        <v>92</v>
      </c>
      <c r="F47" s="198" t="s">
        <v>93</v>
      </c>
      <c r="G47" s="204">
        <v>7926</v>
      </c>
      <c r="H47" s="198">
        <v>70</v>
      </c>
      <c r="I47" s="198">
        <v>24</v>
      </c>
      <c r="J47" s="501"/>
      <c r="K47" s="501"/>
      <c r="L47" s="224"/>
      <c r="M47" s="501">
        <v>40942</v>
      </c>
      <c r="N47" s="198" t="s">
        <v>157</v>
      </c>
      <c r="O47" s="204">
        <v>7229.4</v>
      </c>
      <c r="P47" s="204">
        <v>696.6</v>
      </c>
      <c r="Q47" s="508">
        <v>60</v>
      </c>
      <c r="R47" s="198">
        <v>50240010</v>
      </c>
      <c r="S47" s="501">
        <v>40935</v>
      </c>
      <c r="T47" s="198">
        <v>20120060</v>
      </c>
      <c r="U47" s="501">
        <v>40945</v>
      </c>
      <c r="V47" s="204">
        <f>SUM(O47:P47)</f>
        <v>7926</v>
      </c>
      <c r="W47" s="204">
        <f>SUM(G47-V47)</f>
        <v>0</v>
      </c>
      <c r="X47" s="198" t="s">
        <v>158</v>
      </c>
      <c r="Y47" s="198"/>
      <c r="Z47" s="198">
        <v>205</v>
      </c>
      <c r="AA47" s="511"/>
    </row>
    <row r="48" spans="2:27" s="22" customFormat="1" ht="13.5" thickBot="1">
      <c r="B48" s="32"/>
      <c r="C48" s="33"/>
      <c r="D48" s="34"/>
      <c r="E48" s="34"/>
      <c r="F48" s="35"/>
      <c r="G48" s="36"/>
      <c r="H48" s="33"/>
      <c r="I48" s="33"/>
      <c r="J48" s="37"/>
      <c r="K48" s="37"/>
      <c r="L48" s="66"/>
      <c r="M48" s="33"/>
      <c r="N48" s="33"/>
      <c r="O48" s="36"/>
      <c r="P48" s="36"/>
      <c r="Q48" s="36"/>
      <c r="R48" s="33"/>
      <c r="S48" s="33"/>
      <c r="T48" s="33"/>
      <c r="U48" s="33"/>
      <c r="V48" s="36"/>
      <c r="W48" s="51"/>
      <c r="X48" s="33"/>
      <c r="Y48" s="33"/>
      <c r="Z48" s="33"/>
      <c r="AA48" s="67"/>
    </row>
    <row r="49" spans="2:26" s="22" customFormat="1" ht="13.5" thickBot="1">
      <c r="B49" s="21"/>
      <c r="C49" s="21"/>
      <c r="F49" s="23"/>
      <c r="G49" s="45">
        <f>SUM(G47:G48)</f>
        <v>7926</v>
      </c>
      <c r="H49" s="21"/>
      <c r="I49" s="21"/>
      <c r="J49" s="21"/>
      <c r="K49" s="21"/>
      <c r="L49" s="21"/>
      <c r="M49" s="21"/>
      <c r="N49" s="21"/>
      <c r="O49" s="46">
        <f>SUM(O47:O48)</f>
        <v>7229.4</v>
      </c>
      <c r="P49" s="47">
        <f>SUM(P47:P48)</f>
        <v>696.6</v>
      </c>
      <c r="Q49" s="21"/>
      <c r="R49" s="21"/>
      <c r="S49" s="21"/>
      <c r="T49" s="21"/>
      <c r="U49" s="48">
        <f>SUM(V47:V48)</f>
        <v>7926</v>
      </c>
      <c r="V49" s="48">
        <f>SUM(W47:W48)</f>
        <v>0</v>
      </c>
      <c r="W49" s="21"/>
      <c r="X49" s="21"/>
      <c r="Y49" s="21"/>
      <c r="Z49" s="21"/>
    </row>
    <row r="53" spans="2:6" ht="23.25">
      <c r="B53" s="72" t="s">
        <v>99</v>
      </c>
      <c r="C53" s="72" t="s">
        <v>94</v>
      </c>
      <c r="D53" s="81" t="s">
        <v>95</v>
      </c>
      <c r="E53" s="72" t="s">
        <v>144</v>
      </c>
      <c r="F53" s="72" t="s">
        <v>145</v>
      </c>
    </row>
    <row r="54" spans="2:6" ht="15">
      <c r="B54" s="16">
        <f>SUM(G49)</f>
        <v>7926</v>
      </c>
      <c r="C54" s="16">
        <f>SUM(O49)</f>
        <v>7229.4</v>
      </c>
      <c r="D54" s="2">
        <v>2720.1</v>
      </c>
      <c r="E54" s="16">
        <f>SUM(P49)</f>
        <v>696.6</v>
      </c>
      <c r="F54" s="16">
        <f>SUM(W48)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1"/>
  <sheetViews>
    <sheetView zoomScale="85" zoomScaleNormal="85" zoomScalePageLayoutView="0" workbookViewId="0" topLeftCell="A1">
      <pane ySplit="1" topLeftCell="A254" activePane="bottomLeft" state="frozen"/>
      <selection pane="topLeft" activeCell="A1" sqref="A1"/>
      <selection pane="bottomLeft" activeCell="C267" sqref="C267"/>
    </sheetView>
  </sheetViews>
  <sheetFormatPr defaultColWidth="11.421875" defaultRowHeight="25.5" customHeight="1"/>
  <cols>
    <col min="1" max="1" width="4.421875" style="239" customWidth="1"/>
    <col min="2" max="2" width="13.7109375" style="0" customWidth="1"/>
    <col min="3" max="3" width="9.28125" style="0" customWidth="1"/>
    <col min="4" max="4" width="11.28125" style="0" customWidth="1"/>
    <col min="5" max="5" width="43.7109375" style="221" customWidth="1"/>
    <col min="6" max="6" width="34.28125" style="495" customWidth="1"/>
    <col min="7" max="7" width="12.57421875" style="0" bestFit="1" customWidth="1"/>
    <col min="9" max="9" width="9.7109375" style="0" customWidth="1"/>
    <col min="10" max="11" width="13.8515625" style="1" customWidth="1"/>
    <col min="12" max="12" width="15.00390625" style="0" customWidth="1"/>
    <col min="13" max="13" width="16.57421875" style="0" customWidth="1"/>
    <col min="14" max="14" width="25.421875" style="196" customWidth="1"/>
    <col min="15" max="15" width="13.7109375" style="0" customWidth="1"/>
    <col min="17" max="17" width="11.140625" style="0" customWidth="1"/>
    <col min="18" max="19" width="11.421875" style="0" hidden="1" customWidth="1"/>
    <col min="20" max="20" width="69.421875" style="643" customWidth="1"/>
    <col min="21" max="21" width="4.8515625" style="0" customWidth="1"/>
    <col min="22" max="22" width="5.7109375" style="0" customWidth="1"/>
    <col min="23" max="26" width="4.8515625" style="0" customWidth="1"/>
    <col min="27" max="27" width="7.421875" style="0" customWidth="1"/>
    <col min="28" max="30" width="4.8515625" style="0" customWidth="1"/>
  </cols>
  <sheetData>
    <row r="1" spans="1:20" ht="49.5" customHeight="1">
      <c r="A1" s="497" t="s">
        <v>405</v>
      </c>
      <c r="B1" s="226" t="s">
        <v>63</v>
      </c>
      <c r="C1" s="227" t="s">
        <v>64</v>
      </c>
      <c r="D1" s="227" t="s">
        <v>65</v>
      </c>
      <c r="E1" s="228" t="s">
        <v>66</v>
      </c>
      <c r="F1" s="228" t="s">
        <v>67</v>
      </c>
      <c r="G1" s="229" t="s">
        <v>68</v>
      </c>
      <c r="H1" s="230" t="s">
        <v>69</v>
      </c>
      <c r="I1" s="231" t="s">
        <v>70</v>
      </c>
      <c r="J1" s="228" t="s">
        <v>71</v>
      </c>
      <c r="K1" s="228" t="s">
        <v>72</v>
      </c>
      <c r="L1" s="228" t="s">
        <v>73</v>
      </c>
      <c r="M1" s="228" t="s">
        <v>74</v>
      </c>
      <c r="N1" s="228" t="s">
        <v>75</v>
      </c>
      <c r="O1" s="229" t="s">
        <v>76</v>
      </c>
      <c r="P1" s="229" t="s">
        <v>77</v>
      </c>
      <c r="Q1" s="228" t="s">
        <v>79</v>
      </c>
      <c r="R1" s="220" t="s">
        <v>78</v>
      </c>
      <c r="S1" s="220" t="s">
        <v>63</v>
      </c>
      <c r="T1" s="220" t="s">
        <v>460</v>
      </c>
    </row>
    <row r="2" spans="1:20" ht="27.75" customHeight="1">
      <c r="A2" s="405"/>
      <c r="B2" s="503">
        <v>40914</v>
      </c>
      <c r="C2" s="69">
        <v>1</v>
      </c>
      <c r="D2" s="34"/>
      <c r="E2" s="384" t="s">
        <v>87</v>
      </c>
      <c r="F2" s="483" t="s">
        <v>88</v>
      </c>
      <c r="G2" s="36">
        <v>2520</v>
      </c>
      <c r="H2" s="33">
        <v>8</v>
      </c>
      <c r="I2" s="33">
        <v>24</v>
      </c>
      <c r="J2" s="367">
        <v>40923</v>
      </c>
      <c r="K2" s="367">
        <v>40936</v>
      </c>
      <c r="L2" s="367">
        <v>40944</v>
      </c>
      <c r="M2" s="367">
        <v>40947</v>
      </c>
      <c r="N2" s="500" t="s">
        <v>159</v>
      </c>
      <c r="O2" s="55">
        <v>1537</v>
      </c>
      <c r="P2" s="55">
        <v>983</v>
      </c>
      <c r="Q2" s="33">
        <v>20120070</v>
      </c>
      <c r="R2" s="100">
        <v>48056025</v>
      </c>
      <c r="S2" s="66">
        <v>40940</v>
      </c>
      <c r="T2" s="199"/>
    </row>
    <row r="3" spans="1:20" ht="25.5" customHeight="1">
      <c r="A3" s="405"/>
      <c r="B3" s="503">
        <v>40919</v>
      </c>
      <c r="C3" s="33">
        <v>2</v>
      </c>
      <c r="D3" s="34"/>
      <c r="E3" s="384" t="s">
        <v>89</v>
      </c>
      <c r="F3" s="483" t="s">
        <v>90</v>
      </c>
      <c r="G3" s="36">
        <v>360</v>
      </c>
      <c r="H3" s="33">
        <v>14</v>
      </c>
      <c r="I3" s="33">
        <v>14</v>
      </c>
      <c r="J3" s="367">
        <v>40923</v>
      </c>
      <c r="K3" s="367">
        <v>40924</v>
      </c>
      <c r="L3" s="367">
        <v>40932</v>
      </c>
      <c r="M3" s="367">
        <v>40935</v>
      </c>
      <c r="N3" s="198" t="s">
        <v>141</v>
      </c>
      <c r="O3" s="36">
        <v>344</v>
      </c>
      <c r="P3" s="36">
        <v>16</v>
      </c>
      <c r="Q3" s="33">
        <v>20120069</v>
      </c>
      <c r="R3" s="33">
        <v>50229355</v>
      </c>
      <c r="S3" s="37">
        <v>40947</v>
      </c>
      <c r="T3" s="199"/>
    </row>
    <row r="4" spans="1:20" ht="25.5" customHeight="1">
      <c r="A4" s="405"/>
      <c r="B4" s="503">
        <v>40932</v>
      </c>
      <c r="C4" s="33">
        <v>3</v>
      </c>
      <c r="D4" s="34"/>
      <c r="E4" s="384" t="s">
        <v>100</v>
      </c>
      <c r="F4" s="483" t="s">
        <v>119</v>
      </c>
      <c r="G4" s="36">
        <v>360</v>
      </c>
      <c r="H4" s="33">
        <v>98</v>
      </c>
      <c r="I4" s="33">
        <v>31</v>
      </c>
      <c r="J4" s="367">
        <v>40935</v>
      </c>
      <c r="K4" s="367">
        <v>40937</v>
      </c>
      <c r="L4" s="367">
        <v>40945</v>
      </c>
      <c r="M4" s="367">
        <v>40946</v>
      </c>
      <c r="N4" s="198" t="s">
        <v>153</v>
      </c>
      <c r="O4" s="36">
        <v>360</v>
      </c>
      <c r="P4" s="36">
        <v>0</v>
      </c>
      <c r="Q4" s="36" t="s">
        <v>154</v>
      </c>
      <c r="R4" s="36" t="s">
        <v>154</v>
      </c>
      <c r="S4" s="36" t="s">
        <v>154</v>
      </c>
      <c r="T4" s="199"/>
    </row>
    <row r="5" spans="1:20" ht="25.5" customHeight="1">
      <c r="A5" s="405"/>
      <c r="B5" s="503">
        <v>40932</v>
      </c>
      <c r="C5" s="33">
        <v>4</v>
      </c>
      <c r="D5" s="34"/>
      <c r="E5" s="384" t="s">
        <v>101</v>
      </c>
      <c r="F5" s="483" t="s">
        <v>126</v>
      </c>
      <c r="G5" s="36">
        <v>360</v>
      </c>
      <c r="H5" s="33">
        <v>99</v>
      </c>
      <c r="I5" s="33">
        <v>29</v>
      </c>
      <c r="J5" s="367">
        <v>40935</v>
      </c>
      <c r="K5" s="367">
        <v>40937</v>
      </c>
      <c r="L5" s="367">
        <v>40945</v>
      </c>
      <c r="M5" s="367">
        <v>40946</v>
      </c>
      <c r="N5" s="198" t="s">
        <v>153</v>
      </c>
      <c r="O5" s="36">
        <v>302.3</v>
      </c>
      <c r="P5" s="36">
        <v>57.7</v>
      </c>
      <c r="Q5" s="33">
        <v>20120049</v>
      </c>
      <c r="R5" s="33">
        <v>49606045</v>
      </c>
      <c r="S5" s="37">
        <v>40942</v>
      </c>
      <c r="T5" s="199"/>
    </row>
    <row r="6" spans="1:20" ht="25.5" customHeight="1">
      <c r="A6" s="405"/>
      <c r="B6" s="503">
        <v>40932</v>
      </c>
      <c r="C6" s="33">
        <v>5</v>
      </c>
      <c r="D6" s="34"/>
      <c r="E6" s="384" t="s">
        <v>102</v>
      </c>
      <c r="F6" s="483" t="s">
        <v>121</v>
      </c>
      <c r="G6" s="36">
        <v>360</v>
      </c>
      <c r="H6" s="33">
        <v>100</v>
      </c>
      <c r="I6" s="33">
        <v>30</v>
      </c>
      <c r="J6" s="367">
        <v>40935</v>
      </c>
      <c r="K6" s="367">
        <v>40937</v>
      </c>
      <c r="L6" s="367">
        <v>40945</v>
      </c>
      <c r="M6" s="367">
        <v>40946</v>
      </c>
      <c r="N6" s="198" t="s">
        <v>153</v>
      </c>
      <c r="O6" s="36">
        <v>360</v>
      </c>
      <c r="P6" s="36">
        <v>0</v>
      </c>
      <c r="Q6" s="36" t="s">
        <v>154</v>
      </c>
      <c r="R6" s="36" t="s">
        <v>154</v>
      </c>
      <c r="S6" s="36" t="s">
        <v>154</v>
      </c>
      <c r="T6" s="199"/>
    </row>
    <row r="7" spans="1:20" ht="25.5" customHeight="1">
      <c r="A7" s="405"/>
      <c r="B7" s="503">
        <v>40932</v>
      </c>
      <c r="C7" s="33">
        <v>6</v>
      </c>
      <c r="D7" s="34"/>
      <c r="E7" s="384" t="s">
        <v>103</v>
      </c>
      <c r="F7" s="483" t="s">
        <v>122</v>
      </c>
      <c r="G7" s="36">
        <v>360</v>
      </c>
      <c r="H7" s="33">
        <v>101</v>
      </c>
      <c r="I7" s="33">
        <v>32</v>
      </c>
      <c r="J7" s="367">
        <v>40935</v>
      </c>
      <c r="K7" s="367">
        <v>40937</v>
      </c>
      <c r="L7" s="367">
        <v>40945</v>
      </c>
      <c r="M7" s="367">
        <v>40946</v>
      </c>
      <c r="N7" s="198" t="s">
        <v>153</v>
      </c>
      <c r="O7" s="36">
        <v>349</v>
      </c>
      <c r="P7" s="36">
        <v>11</v>
      </c>
      <c r="Q7" s="33">
        <v>20120068</v>
      </c>
      <c r="R7" s="33">
        <v>51091469</v>
      </c>
      <c r="S7" s="37">
        <v>40947</v>
      </c>
      <c r="T7" s="199"/>
    </row>
    <row r="8" spans="1:20" ht="25.5" customHeight="1">
      <c r="A8" s="405"/>
      <c r="B8" s="503">
        <v>40932</v>
      </c>
      <c r="C8" s="33">
        <v>7</v>
      </c>
      <c r="D8" s="34"/>
      <c r="E8" s="384" t="s">
        <v>104</v>
      </c>
      <c r="F8" s="483" t="s">
        <v>123</v>
      </c>
      <c r="G8" s="36">
        <v>360</v>
      </c>
      <c r="H8" s="33">
        <v>102</v>
      </c>
      <c r="I8" s="33">
        <v>33</v>
      </c>
      <c r="J8" s="367">
        <v>40935</v>
      </c>
      <c r="K8" s="367">
        <v>40937</v>
      </c>
      <c r="L8" s="367">
        <v>40945</v>
      </c>
      <c r="M8" s="367">
        <v>40946</v>
      </c>
      <c r="N8" s="198" t="s">
        <v>153</v>
      </c>
      <c r="O8" s="36">
        <v>360</v>
      </c>
      <c r="P8" s="36">
        <v>0</v>
      </c>
      <c r="Q8" s="36" t="s">
        <v>154</v>
      </c>
      <c r="R8" s="36" t="s">
        <v>154</v>
      </c>
      <c r="S8" s="36" t="s">
        <v>154</v>
      </c>
      <c r="T8" s="199"/>
    </row>
    <row r="9" spans="1:20" ht="25.5" customHeight="1">
      <c r="A9" s="405"/>
      <c r="B9" s="503">
        <v>40932</v>
      </c>
      <c r="C9" s="33">
        <v>8</v>
      </c>
      <c r="D9" s="34"/>
      <c r="E9" s="384" t="s">
        <v>105</v>
      </c>
      <c r="F9" s="483" t="s">
        <v>120</v>
      </c>
      <c r="G9" s="36">
        <v>360</v>
      </c>
      <c r="H9" s="33">
        <v>103</v>
      </c>
      <c r="I9" s="33">
        <v>34</v>
      </c>
      <c r="J9" s="367">
        <v>40935</v>
      </c>
      <c r="K9" s="367">
        <v>40937</v>
      </c>
      <c r="L9" s="367">
        <v>40945</v>
      </c>
      <c r="M9" s="367">
        <v>40946</v>
      </c>
      <c r="N9" s="198" t="s">
        <v>153</v>
      </c>
      <c r="O9" s="36">
        <v>360</v>
      </c>
      <c r="P9" s="36">
        <v>0</v>
      </c>
      <c r="Q9" s="36" t="s">
        <v>154</v>
      </c>
      <c r="R9" s="36" t="s">
        <v>154</v>
      </c>
      <c r="S9" s="36" t="s">
        <v>154</v>
      </c>
      <c r="T9" s="199"/>
    </row>
    <row r="10" spans="1:20" ht="25.5" customHeight="1">
      <c r="A10" s="405"/>
      <c r="B10" s="503">
        <v>40932</v>
      </c>
      <c r="C10" s="33">
        <v>9</v>
      </c>
      <c r="D10" s="34"/>
      <c r="E10" s="384" t="s">
        <v>106</v>
      </c>
      <c r="F10" s="483" t="s">
        <v>124</v>
      </c>
      <c r="G10" s="36">
        <v>360</v>
      </c>
      <c r="H10" s="33">
        <v>104</v>
      </c>
      <c r="I10" s="33">
        <v>40</v>
      </c>
      <c r="J10" s="367">
        <v>40935</v>
      </c>
      <c r="K10" s="367">
        <v>40937</v>
      </c>
      <c r="L10" s="367">
        <v>40945</v>
      </c>
      <c r="M10" s="367">
        <v>40946</v>
      </c>
      <c r="N10" s="198" t="s">
        <v>153</v>
      </c>
      <c r="O10" s="36">
        <v>359.7</v>
      </c>
      <c r="P10" s="36">
        <v>0.3</v>
      </c>
      <c r="Q10" s="33">
        <v>20120054</v>
      </c>
      <c r="R10" s="33">
        <v>50494781</v>
      </c>
      <c r="S10" s="37">
        <v>40940</v>
      </c>
      <c r="T10" s="199"/>
    </row>
    <row r="11" spans="1:20" ht="25.5" customHeight="1">
      <c r="A11" s="405"/>
      <c r="B11" s="503">
        <v>40932</v>
      </c>
      <c r="C11" s="33">
        <v>10</v>
      </c>
      <c r="D11" s="34"/>
      <c r="E11" s="384" t="s">
        <v>87</v>
      </c>
      <c r="F11" s="483" t="s">
        <v>125</v>
      </c>
      <c r="G11" s="36">
        <v>360</v>
      </c>
      <c r="H11" s="33">
        <v>105</v>
      </c>
      <c r="I11" s="33">
        <v>46</v>
      </c>
      <c r="J11" s="367">
        <v>40935</v>
      </c>
      <c r="K11" s="367">
        <v>40937</v>
      </c>
      <c r="L11" s="367">
        <v>40945</v>
      </c>
      <c r="M11" s="367">
        <v>40946</v>
      </c>
      <c r="N11" s="198" t="s">
        <v>153</v>
      </c>
      <c r="O11" s="36">
        <v>360</v>
      </c>
      <c r="P11" s="36">
        <v>0</v>
      </c>
      <c r="Q11" s="36" t="s">
        <v>154</v>
      </c>
      <c r="R11" s="36" t="s">
        <v>154</v>
      </c>
      <c r="S11" s="36" t="s">
        <v>154</v>
      </c>
      <c r="T11" s="199"/>
    </row>
    <row r="12" spans="1:20" ht="25.5" customHeight="1">
      <c r="A12" s="405"/>
      <c r="B12" s="503">
        <v>40932</v>
      </c>
      <c r="C12" s="33">
        <v>11</v>
      </c>
      <c r="D12" s="34"/>
      <c r="E12" s="384" t="s">
        <v>107</v>
      </c>
      <c r="F12" s="483" t="s">
        <v>127</v>
      </c>
      <c r="G12" s="36">
        <v>360</v>
      </c>
      <c r="H12" s="33">
        <v>106</v>
      </c>
      <c r="I12" s="33">
        <v>47</v>
      </c>
      <c r="J12" s="367">
        <v>40935</v>
      </c>
      <c r="K12" s="367">
        <v>40937</v>
      </c>
      <c r="L12" s="367">
        <v>40945</v>
      </c>
      <c r="M12" s="367">
        <v>40946</v>
      </c>
      <c r="N12" s="198" t="s">
        <v>153</v>
      </c>
      <c r="O12" s="36">
        <v>357.6</v>
      </c>
      <c r="P12" s="36">
        <v>2.4</v>
      </c>
      <c r="Q12" s="33">
        <v>20120059</v>
      </c>
      <c r="R12" s="33">
        <v>47520518</v>
      </c>
      <c r="S12" s="37">
        <v>40939</v>
      </c>
      <c r="T12" s="199"/>
    </row>
    <row r="13" spans="1:20" ht="25.5" customHeight="1">
      <c r="A13" s="405"/>
      <c r="B13" s="503">
        <v>40932</v>
      </c>
      <c r="C13" s="33">
        <v>12</v>
      </c>
      <c r="D13" s="34"/>
      <c r="E13" s="384" t="s">
        <v>108</v>
      </c>
      <c r="F13" s="483" t="s">
        <v>128</v>
      </c>
      <c r="G13" s="36">
        <v>360</v>
      </c>
      <c r="H13" s="33">
        <v>107</v>
      </c>
      <c r="I13" s="33">
        <v>46</v>
      </c>
      <c r="J13" s="367">
        <v>40935</v>
      </c>
      <c r="K13" s="367">
        <v>40937</v>
      </c>
      <c r="L13" s="367">
        <v>40945</v>
      </c>
      <c r="M13" s="367">
        <v>40946</v>
      </c>
      <c r="N13" s="198" t="s">
        <v>153</v>
      </c>
      <c r="O13" s="36">
        <v>357.5</v>
      </c>
      <c r="P13" s="36">
        <v>2.5</v>
      </c>
      <c r="Q13" s="33">
        <v>20120056</v>
      </c>
      <c r="R13" s="33">
        <v>48143237</v>
      </c>
      <c r="S13" s="37">
        <v>40939</v>
      </c>
      <c r="T13" s="199"/>
    </row>
    <row r="14" spans="1:20" ht="25.5" customHeight="1">
      <c r="A14" s="405"/>
      <c r="B14" s="503">
        <v>40932</v>
      </c>
      <c r="C14" s="33">
        <v>13</v>
      </c>
      <c r="D14" s="34"/>
      <c r="E14" s="384" t="s">
        <v>109</v>
      </c>
      <c r="F14" s="483" t="s">
        <v>129</v>
      </c>
      <c r="G14" s="36">
        <v>360</v>
      </c>
      <c r="H14" s="33">
        <v>108</v>
      </c>
      <c r="I14" s="33">
        <v>45</v>
      </c>
      <c r="J14" s="367">
        <v>40935</v>
      </c>
      <c r="K14" s="367">
        <v>40937</v>
      </c>
      <c r="L14" s="367">
        <v>40945</v>
      </c>
      <c r="M14" s="367">
        <v>40946</v>
      </c>
      <c r="N14" s="198" t="s">
        <v>153</v>
      </c>
      <c r="O14" s="36">
        <v>354.18</v>
      </c>
      <c r="P14" s="36">
        <v>5.82</v>
      </c>
      <c r="Q14" s="33">
        <v>20120057</v>
      </c>
      <c r="R14" s="33">
        <v>51167141</v>
      </c>
      <c r="S14" s="37">
        <v>40941</v>
      </c>
      <c r="T14" s="199"/>
    </row>
    <row r="15" spans="1:20" ht="25.5" customHeight="1">
      <c r="A15" s="405"/>
      <c r="B15" s="503">
        <v>40932</v>
      </c>
      <c r="C15" s="33">
        <v>14</v>
      </c>
      <c r="D15" s="34"/>
      <c r="E15" s="384" t="s">
        <v>110</v>
      </c>
      <c r="F15" s="483" t="s">
        <v>130</v>
      </c>
      <c r="G15" s="36">
        <v>360</v>
      </c>
      <c r="H15" s="33">
        <v>109</v>
      </c>
      <c r="I15" s="33">
        <v>43</v>
      </c>
      <c r="J15" s="367">
        <v>40935</v>
      </c>
      <c r="K15" s="367">
        <v>40937</v>
      </c>
      <c r="L15" s="367">
        <v>40945</v>
      </c>
      <c r="M15" s="367">
        <v>40946</v>
      </c>
      <c r="N15" s="198" t="s">
        <v>153</v>
      </c>
      <c r="O15" s="36">
        <v>360</v>
      </c>
      <c r="P15" s="36">
        <v>0</v>
      </c>
      <c r="Q15" s="36" t="s">
        <v>154</v>
      </c>
      <c r="R15" s="36" t="s">
        <v>154</v>
      </c>
      <c r="S15" s="36" t="s">
        <v>154</v>
      </c>
      <c r="T15" s="199"/>
    </row>
    <row r="16" spans="1:20" ht="25.5" customHeight="1">
      <c r="A16" s="405"/>
      <c r="B16" s="503">
        <v>40932</v>
      </c>
      <c r="C16" s="33">
        <v>15</v>
      </c>
      <c r="D16" s="34"/>
      <c r="E16" s="384" t="s">
        <v>111</v>
      </c>
      <c r="F16" s="483" t="s">
        <v>131</v>
      </c>
      <c r="G16" s="36">
        <v>360</v>
      </c>
      <c r="H16" s="33">
        <v>110</v>
      </c>
      <c r="I16" s="33">
        <v>42</v>
      </c>
      <c r="J16" s="367">
        <v>40935</v>
      </c>
      <c r="K16" s="367">
        <v>40937</v>
      </c>
      <c r="L16" s="367">
        <v>40945</v>
      </c>
      <c r="M16" s="367">
        <v>40946</v>
      </c>
      <c r="N16" s="198" t="s">
        <v>153</v>
      </c>
      <c r="O16" s="36">
        <v>360</v>
      </c>
      <c r="P16" s="36">
        <v>0</v>
      </c>
      <c r="Q16" s="36" t="s">
        <v>154</v>
      </c>
      <c r="R16" s="36" t="s">
        <v>154</v>
      </c>
      <c r="S16" s="36" t="s">
        <v>154</v>
      </c>
      <c r="T16" s="199"/>
    </row>
    <row r="17" spans="1:20" ht="25.5" customHeight="1">
      <c r="A17" s="405"/>
      <c r="B17" s="503">
        <v>40932</v>
      </c>
      <c r="C17" s="33">
        <v>16</v>
      </c>
      <c r="D17" s="34"/>
      <c r="E17" s="384" t="s">
        <v>112</v>
      </c>
      <c r="F17" s="483" t="s">
        <v>132</v>
      </c>
      <c r="G17" s="36">
        <v>360</v>
      </c>
      <c r="H17" s="33">
        <v>111</v>
      </c>
      <c r="I17" s="33">
        <v>48</v>
      </c>
      <c r="J17" s="367">
        <v>40935</v>
      </c>
      <c r="K17" s="367">
        <v>40937</v>
      </c>
      <c r="L17" s="367">
        <v>40945</v>
      </c>
      <c r="M17" s="367">
        <v>40946</v>
      </c>
      <c r="N17" s="198" t="s">
        <v>153</v>
      </c>
      <c r="O17" s="36">
        <v>358.8</v>
      </c>
      <c r="P17" s="36">
        <v>1.2</v>
      </c>
      <c r="Q17" s="33">
        <v>20120058</v>
      </c>
      <c r="R17" s="33">
        <v>49125828</v>
      </c>
      <c r="S17" s="37">
        <v>40938</v>
      </c>
      <c r="T17" s="199"/>
    </row>
    <row r="18" spans="1:20" ht="25.5" customHeight="1">
      <c r="A18" s="405"/>
      <c r="B18" s="503">
        <v>40932</v>
      </c>
      <c r="C18" s="33">
        <v>17</v>
      </c>
      <c r="D18" s="34"/>
      <c r="E18" s="384" t="s">
        <v>113</v>
      </c>
      <c r="F18" s="483" t="s">
        <v>133</v>
      </c>
      <c r="G18" s="36">
        <v>360</v>
      </c>
      <c r="H18" s="33">
        <v>112</v>
      </c>
      <c r="I18" s="33">
        <v>44</v>
      </c>
      <c r="J18" s="367">
        <v>40935</v>
      </c>
      <c r="K18" s="367">
        <v>40937</v>
      </c>
      <c r="L18" s="367">
        <v>40945</v>
      </c>
      <c r="M18" s="367">
        <v>40946</v>
      </c>
      <c r="N18" s="198" t="s">
        <v>153</v>
      </c>
      <c r="O18" s="36">
        <v>294.9</v>
      </c>
      <c r="P18" s="36">
        <v>65.1</v>
      </c>
      <c r="Q18" s="33">
        <v>20120055</v>
      </c>
      <c r="R18" s="33" t="s">
        <v>155</v>
      </c>
      <c r="S18" s="37">
        <v>40941</v>
      </c>
      <c r="T18" s="199"/>
    </row>
    <row r="19" spans="1:20" ht="25.5" customHeight="1">
      <c r="A19" s="405"/>
      <c r="B19" s="503">
        <v>40932</v>
      </c>
      <c r="C19" s="33">
        <v>18</v>
      </c>
      <c r="D19" s="34"/>
      <c r="E19" s="384" t="s">
        <v>114</v>
      </c>
      <c r="F19" s="483" t="s">
        <v>134</v>
      </c>
      <c r="G19" s="36">
        <v>360</v>
      </c>
      <c r="H19" s="33">
        <v>113</v>
      </c>
      <c r="I19" s="33">
        <v>38</v>
      </c>
      <c r="J19" s="367">
        <v>40935</v>
      </c>
      <c r="K19" s="367">
        <v>40937</v>
      </c>
      <c r="L19" s="367">
        <v>40945</v>
      </c>
      <c r="M19" s="367">
        <v>40946</v>
      </c>
      <c r="N19" s="198" t="s">
        <v>153</v>
      </c>
      <c r="O19" s="36">
        <v>305.9</v>
      </c>
      <c r="P19" s="36">
        <v>54.1</v>
      </c>
      <c r="Q19" s="33">
        <v>20120050</v>
      </c>
      <c r="R19" s="33">
        <v>50695120</v>
      </c>
      <c r="S19" s="37">
        <v>40938</v>
      </c>
      <c r="T19" s="199"/>
    </row>
    <row r="20" spans="1:20" ht="25.5" customHeight="1">
      <c r="A20" s="405"/>
      <c r="B20" s="503">
        <v>40932</v>
      </c>
      <c r="C20" s="33">
        <v>19</v>
      </c>
      <c r="D20" s="34"/>
      <c r="E20" s="384" t="s">
        <v>115</v>
      </c>
      <c r="F20" s="483" t="s">
        <v>135</v>
      </c>
      <c r="G20" s="36">
        <v>360</v>
      </c>
      <c r="H20" s="33">
        <v>114</v>
      </c>
      <c r="I20" s="33">
        <v>39</v>
      </c>
      <c r="J20" s="367">
        <v>40935</v>
      </c>
      <c r="K20" s="367">
        <v>40937</v>
      </c>
      <c r="L20" s="367">
        <v>40945</v>
      </c>
      <c r="M20" s="367">
        <v>40946</v>
      </c>
      <c r="N20" s="198" t="s">
        <v>153</v>
      </c>
      <c r="O20" s="36">
        <v>360</v>
      </c>
      <c r="P20" s="36">
        <v>0</v>
      </c>
      <c r="Q20" s="36" t="s">
        <v>154</v>
      </c>
      <c r="R20" s="36" t="s">
        <v>154</v>
      </c>
      <c r="S20" s="36" t="s">
        <v>154</v>
      </c>
      <c r="T20" s="199"/>
    </row>
    <row r="21" spans="1:20" ht="25.5" customHeight="1">
      <c r="A21" s="405"/>
      <c r="B21" s="503">
        <v>40932</v>
      </c>
      <c r="C21" s="33">
        <v>20</v>
      </c>
      <c r="D21" s="34"/>
      <c r="E21" s="384" t="s">
        <v>116</v>
      </c>
      <c r="F21" s="483" t="s">
        <v>136</v>
      </c>
      <c r="G21" s="36">
        <v>360</v>
      </c>
      <c r="H21" s="33">
        <v>115</v>
      </c>
      <c r="I21" s="33">
        <v>35</v>
      </c>
      <c r="J21" s="367">
        <v>40935</v>
      </c>
      <c r="K21" s="367">
        <v>40937</v>
      </c>
      <c r="L21" s="367">
        <v>40945</v>
      </c>
      <c r="M21" s="367">
        <v>40946</v>
      </c>
      <c r="N21" s="198" t="s">
        <v>153</v>
      </c>
      <c r="O21" s="36">
        <v>344.7</v>
      </c>
      <c r="P21" s="36">
        <v>15.3</v>
      </c>
      <c r="Q21" s="33">
        <v>20120052</v>
      </c>
      <c r="R21" s="33">
        <v>50247262</v>
      </c>
      <c r="S21" s="37">
        <v>40939</v>
      </c>
      <c r="T21" s="199"/>
    </row>
    <row r="22" spans="1:20" ht="25.5" customHeight="1">
      <c r="A22" s="405"/>
      <c r="B22" s="503">
        <v>40932</v>
      </c>
      <c r="C22" s="33">
        <v>21</v>
      </c>
      <c r="D22" s="34"/>
      <c r="E22" s="384" t="s">
        <v>117</v>
      </c>
      <c r="F22" s="483" t="s">
        <v>137</v>
      </c>
      <c r="G22" s="36">
        <v>360</v>
      </c>
      <c r="H22" s="33">
        <v>116</v>
      </c>
      <c r="I22" s="33">
        <v>36</v>
      </c>
      <c r="J22" s="367">
        <v>40935</v>
      </c>
      <c r="K22" s="367">
        <v>40937</v>
      </c>
      <c r="L22" s="367">
        <v>40945</v>
      </c>
      <c r="M22" s="367">
        <v>40946</v>
      </c>
      <c r="N22" s="198" t="s">
        <v>153</v>
      </c>
      <c r="O22" s="36">
        <v>142</v>
      </c>
      <c r="P22" s="36">
        <v>218</v>
      </c>
      <c r="Q22" s="33">
        <v>20120053</v>
      </c>
      <c r="R22" s="33">
        <v>50504012</v>
      </c>
      <c r="S22" s="37">
        <v>40946</v>
      </c>
      <c r="T22" s="199"/>
    </row>
    <row r="23" spans="1:20" ht="25.5" customHeight="1">
      <c r="A23" s="405"/>
      <c r="B23" s="503">
        <v>40932</v>
      </c>
      <c r="C23" s="33">
        <v>22</v>
      </c>
      <c r="D23" s="34"/>
      <c r="E23" s="384" t="s">
        <v>118</v>
      </c>
      <c r="F23" s="483" t="s">
        <v>138</v>
      </c>
      <c r="G23" s="36">
        <v>360</v>
      </c>
      <c r="H23" s="33">
        <v>117</v>
      </c>
      <c r="I23" s="33">
        <v>37</v>
      </c>
      <c r="J23" s="367">
        <v>40935</v>
      </c>
      <c r="K23" s="367">
        <v>40937</v>
      </c>
      <c r="L23" s="367">
        <v>40945</v>
      </c>
      <c r="M23" s="367">
        <v>40946</v>
      </c>
      <c r="N23" s="198" t="s">
        <v>153</v>
      </c>
      <c r="O23" s="36">
        <v>263.9</v>
      </c>
      <c r="P23" s="36">
        <v>96.1</v>
      </c>
      <c r="Q23" s="33">
        <v>20120051</v>
      </c>
      <c r="R23" s="33">
        <v>50965163</v>
      </c>
      <c r="S23" s="37">
        <v>40940</v>
      </c>
      <c r="T23" s="199"/>
    </row>
    <row r="24" spans="1:20" ht="25.5" customHeight="1">
      <c r="A24" s="405"/>
      <c r="B24" s="503">
        <v>40939</v>
      </c>
      <c r="C24" s="33">
        <v>23</v>
      </c>
      <c r="D24" s="34"/>
      <c r="E24" s="384" t="s">
        <v>146</v>
      </c>
      <c r="F24" s="483" t="s">
        <v>147</v>
      </c>
      <c r="G24" s="36">
        <v>180</v>
      </c>
      <c r="H24" s="33">
        <v>203</v>
      </c>
      <c r="I24" s="33">
        <v>5</v>
      </c>
      <c r="J24" s="367">
        <v>40959</v>
      </c>
      <c r="K24" s="367">
        <v>40959</v>
      </c>
      <c r="L24" s="367">
        <v>40967</v>
      </c>
      <c r="M24" s="367">
        <v>40969</v>
      </c>
      <c r="N24" s="500" t="s">
        <v>226</v>
      </c>
      <c r="O24" s="55">
        <f>SUM(G24-P24)</f>
        <v>131.5</v>
      </c>
      <c r="P24" s="55">
        <v>48.5</v>
      </c>
      <c r="Q24" s="33">
        <v>201201111</v>
      </c>
      <c r="R24" s="100" t="s">
        <v>227</v>
      </c>
      <c r="S24" s="66" t="s">
        <v>228</v>
      </c>
      <c r="T24" s="199"/>
    </row>
    <row r="25" spans="1:20" ht="25.5" customHeight="1">
      <c r="A25" s="405"/>
      <c r="B25" s="503">
        <v>40941</v>
      </c>
      <c r="C25" s="33">
        <v>24</v>
      </c>
      <c r="D25" s="34"/>
      <c r="E25" s="384" t="s">
        <v>148</v>
      </c>
      <c r="F25" s="483" t="s">
        <v>210</v>
      </c>
      <c r="G25" s="36">
        <v>540</v>
      </c>
      <c r="H25" s="33">
        <v>204</v>
      </c>
      <c r="I25" s="96">
        <v>24</v>
      </c>
      <c r="J25" s="367">
        <v>40955</v>
      </c>
      <c r="K25" s="367">
        <v>40955</v>
      </c>
      <c r="L25" s="367">
        <v>40963</v>
      </c>
      <c r="M25" s="367">
        <v>40959</v>
      </c>
      <c r="N25" s="198" t="s">
        <v>187</v>
      </c>
      <c r="O25" s="36">
        <v>498</v>
      </c>
      <c r="P25" s="36">
        <v>42</v>
      </c>
      <c r="Q25" s="108">
        <v>20120112</v>
      </c>
      <c r="R25" s="50">
        <v>50240460</v>
      </c>
      <c r="S25" s="132">
        <v>40969</v>
      </c>
      <c r="T25" s="199"/>
    </row>
    <row r="26" spans="1:20" ht="25.5" customHeight="1">
      <c r="A26" s="405"/>
      <c r="B26" s="503">
        <v>40945</v>
      </c>
      <c r="C26" s="33">
        <v>25</v>
      </c>
      <c r="D26" s="2"/>
      <c r="E26" s="384" t="s">
        <v>149</v>
      </c>
      <c r="F26" s="483" t="s">
        <v>150</v>
      </c>
      <c r="G26" s="36">
        <v>1980</v>
      </c>
      <c r="H26" s="50">
        <v>232</v>
      </c>
      <c r="I26" s="97">
        <v>24</v>
      </c>
      <c r="J26" s="367">
        <v>40947</v>
      </c>
      <c r="K26" s="367">
        <v>40957</v>
      </c>
      <c r="L26" s="367">
        <v>40966</v>
      </c>
      <c r="M26" s="367">
        <v>40962</v>
      </c>
      <c r="N26" s="198" t="s">
        <v>213</v>
      </c>
      <c r="O26" s="36">
        <v>1047.75</v>
      </c>
      <c r="P26" s="36">
        <v>932.25</v>
      </c>
      <c r="Q26" s="108">
        <v>20120092</v>
      </c>
      <c r="R26" s="50">
        <v>50855090</v>
      </c>
      <c r="S26" s="132">
        <v>40959</v>
      </c>
      <c r="T26" s="199"/>
    </row>
    <row r="27" spans="1:20" ht="25.5" customHeight="1">
      <c r="A27" s="405"/>
      <c r="B27" s="503">
        <v>40945</v>
      </c>
      <c r="C27" s="33">
        <v>26</v>
      </c>
      <c r="D27" s="2"/>
      <c r="E27" s="384" t="s">
        <v>151</v>
      </c>
      <c r="F27" s="483" t="s">
        <v>152</v>
      </c>
      <c r="G27" s="36">
        <v>360</v>
      </c>
      <c r="H27" s="50">
        <v>231</v>
      </c>
      <c r="I27" s="97">
        <v>14</v>
      </c>
      <c r="J27" s="367">
        <v>40946</v>
      </c>
      <c r="K27" s="367">
        <v>40947</v>
      </c>
      <c r="L27" s="367">
        <v>40955</v>
      </c>
      <c r="M27" s="367">
        <v>40984</v>
      </c>
      <c r="N27" s="198" t="s">
        <v>247</v>
      </c>
      <c r="O27" s="36">
        <v>360</v>
      </c>
      <c r="P27" s="36">
        <v>0</v>
      </c>
      <c r="Q27" s="36" t="s">
        <v>154</v>
      </c>
      <c r="R27" s="36" t="s">
        <v>154</v>
      </c>
      <c r="S27" s="36" t="s">
        <v>154</v>
      </c>
      <c r="T27" s="199"/>
    </row>
    <row r="28" spans="1:20" ht="25.5" customHeight="1">
      <c r="A28" s="405"/>
      <c r="B28" s="503">
        <v>40949</v>
      </c>
      <c r="C28" s="33">
        <v>27</v>
      </c>
      <c r="D28" s="2"/>
      <c r="E28" s="384" t="s">
        <v>160</v>
      </c>
      <c r="F28" s="494" t="s">
        <v>161</v>
      </c>
      <c r="G28" s="55">
        <v>5160.96</v>
      </c>
      <c r="H28" s="50">
        <v>362</v>
      </c>
      <c r="I28" s="97">
        <v>18</v>
      </c>
      <c r="J28" s="367">
        <v>40971</v>
      </c>
      <c r="K28" s="367">
        <v>40978</v>
      </c>
      <c r="L28" s="367">
        <v>40994</v>
      </c>
      <c r="M28" s="367">
        <v>40991</v>
      </c>
      <c r="N28" s="199" t="s">
        <v>257</v>
      </c>
      <c r="O28" s="36">
        <v>3843.46</v>
      </c>
      <c r="P28" s="36">
        <v>1317.5</v>
      </c>
      <c r="Q28" s="106">
        <v>0</v>
      </c>
      <c r="R28" s="50">
        <v>51137092</v>
      </c>
      <c r="S28" s="132">
        <v>40991</v>
      </c>
      <c r="T28" s="199"/>
    </row>
    <row r="29" spans="1:20" ht="25.5" customHeight="1">
      <c r="A29" s="405"/>
      <c r="B29" s="503">
        <v>40954</v>
      </c>
      <c r="C29" s="33">
        <v>28</v>
      </c>
      <c r="D29" s="2"/>
      <c r="E29" s="384" t="s">
        <v>162</v>
      </c>
      <c r="F29" s="494" t="s">
        <v>163</v>
      </c>
      <c r="G29" s="55">
        <v>180</v>
      </c>
      <c r="H29" s="50">
        <v>353</v>
      </c>
      <c r="I29" s="97">
        <v>24</v>
      </c>
      <c r="J29" s="367">
        <v>40962</v>
      </c>
      <c r="K29" s="367">
        <v>40962</v>
      </c>
      <c r="L29" s="367">
        <v>40970</v>
      </c>
      <c r="M29" s="367">
        <v>40967</v>
      </c>
      <c r="N29" s="199" t="s">
        <v>216</v>
      </c>
      <c r="O29" s="36">
        <v>180</v>
      </c>
      <c r="P29" s="36">
        <v>0</v>
      </c>
      <c r="Q29" s="50" t="s">
        <v>154</v>
      </c>
      <c r="R29" s="50" t="s">
        <v>154</v>
      </c>
      <c r="S29" s="50" t="s">
        <v>154</v>
      </c>
      <c r="T29" s="199"/>
    </row>
    <row r="30" spans="1:20" ht="25.5" customHeight="1">
      <c r="A30" s="405"/>
      <c r="B30" s="503">
        <v>40961</v>
      </c>
      <c r="C30" s="33">
        <v>29</v>
      </c>
      <c r="D30" s="2"/>
      <c r="E30" s="384" t="s">
        <v>208</v>
      </c>
      <c r="F30" s="494" t="s">
        <v>209</v>
      </c>
      <c r="G30" s="55">
        <v>360</v>
      </c>
      <c r="H30" s="50">
        <v>412</v>
      </c>
      <c r="I30" s="97">
        <v>14</v>
      </c>
      <c r="J30" s="367">
        <v>40963</v>
      </c>
      <c r="K30" s="367">
        <v>40965</v>
      </c>
      <c r="L30" s="367">
        <v>40973</v>
      </c>
      <c r="M30" s="498" t="s">
        <v>518</v>
      </c>
      <c r="N30" s="499" t="s">
        <v>232</v>
      </c>
      <c r="O30" s="499">
        <v>360</v>
      </c>
      <c r="P30" s="499">
        <v>0</v>
      </c>
      <c r="Q30" s="499" t="s">
        <v>461</v>
      </c>
      <c r="R30" s="499" t="s">
        <v>232</v>
      </c>
      <c r="S30" s="499" t="s">
        <v>232</v>
      </c>
      <c r="T30" s="199"/>
    </row>
    <row r="31" spans="1:20" ht="25.5" customHeight="1">
      <c r="A31" s="405"/>
      <c r="B31" s="503">
        <v>40962</v>
      </c>
      <c r="C31" s="33">
        <v>30</v>
      </c>
      <c r="D31" s="2"/>
      <c r="E31" s="384" t="s">
        <v>162</v>
      </c>
      <c r="F31" s="494" t="s">
        <v>212</v>
      </c>
      <c r="G31" s="55">
        <v>180</v>
      </c>
      <c r="H31" s="50">
        <v>414</v>
      </c>
      <c r="I31" s="97">
        <v>24</v>
      </c>
      <c r="J31" s="367">
        <v>40955</v>
      </c>
      <c r="K31" s="367">
        <v>40955</v>
      </c>
      <c r="L31" s="367">
        <v>40963</v>
      </c>
      <c r="M31" s="367">
        <v>40959</v>
      </c>
      <c r="N31" s="199" t="s">
        <v>214</v>
      </c>
      <c r="O31" s="36">
        <v>180</v>
      </c>
      <c r="P31" s="36">
        <v>0</v>
      </c>
      <c r="Q31" s="50" t="s">
        <v>154</v>
      </c>
      <c r="R31" s="50" t="s">
        <v>154</v>
      </c>
      <c r="S31" s="50" t="s">
        <v>154</v>
      </c>
      <c r="T31" s="199"/>
    </row>
    <row r="32" spans="1:20" ht="25.5" customHeight="1">
      <c r="A32" s="405"/>
      <c r="B32" s="503">
        <v>40962</v>
      </c>
      <c r="C32" s="33">
        <v>31</v>
      </c>
      <c r="D32" s="2"/>
      <c r="E32" s="384" t="s">
        <v>148</v>
      </c>
      <c r="F32" s="200" t="s">
        <v>211</v>
      </c>
      <c r="G32" s="55">
        <v>180</v>
      </c>
      <c r="H32" s="50">
        <v>415</v>
      </c>
      <c r="I32" s="97">
        <v>24</v>
      </c>
      <c r="J32" s="37" t="s">
        <v>154</v>
      </c>
      <c r="K32" s="37" t="s">
        <v>154</v>
      </c>
      <c r="L32" s="367" t="s">
        <v>154</v>
      </c>
      <c r="M32" s="367">
        <v>40962</v>
      </c>
      <c r="N32" s="501" t="s">
        <v>154</v>
      </c>
      <c r="O32" s="36">
        <v>180</v>
      </c>
      <c r="P32" s="36">
        <v>0</v>
      </c>
      <c r="Q32" s="37" t="s">
        <v>154</v>
      </c>
      <c r="R32" s="37" t="s">
        <v>154</v>
      </c>
      <c r="S32" s="37" t="s">
        <v>154</v>
      </c>
      <c r="T32" s="199"/>
    </row>
    <row r="33" spans="1:20" ht="25.5" customHeight="1">
      <c r="A33" s="405"/>
      <c r="B33" s="503">
        <v>40966</v>
      </c>
      <c r="C33" s="33">
        <v>32</v>
      </c>
      <c r="D33" s="2"/>
      <c r="E33" s="384" t="s">
        <v>215</v>
      </c>
      <c r="F33" s="200" t="s">
        <v>211</v>
      </c>
      <c r="G33" s="55">
        <v>116.4</v>
      </c>
      <c r="H33" s="50">
        <v>432</v>
      </c>
      <c r="I33" s="97">
        <v>19</v>
      </c>
      <c r="J33" s="37"/>
      <c r="K33" s="37" t="s">
        <v>154</v>
      </c>
      <c r="L33" s="367" t="s">
        <v>154</v>
      </c>
      <c r="M33" s="367">
        <v>40962</v>
      </c>
      <c r="N33" s="501" t="s">
        <v>154</v>
      </c>
      <c r="O33" s="36">
        <v>116.4</v>
      </c>
      <c r="P33" s="36">
        <v>0</v>
      </c>
      <c r="Q33" s="37" t="s">
        <v>154</v>
      </c>
      <c r="R33" s="37" t="s">
        <v>154</v>
      </c>
      <c r="S33" s="37" t="s">
        <v>154</v>
      </c>
      <c r="T33" s="199"/>
    </row>
    <row r="34" spans="1:20" ht="25.5" customHeight="1">
      <c r="A34" s="405"/>
      <c r="B34" s="503">
        <v>40968</v>
      </c>
      <c r="C34" s="33">
        <v>33</v>
      </c>
      <c r="D34" s="2"/>
      <c r="E34" s="384" t="s">
        <v>162</v>
      </c>
      <c r="F34" s="200" t="s">
        <v>217</v>
      </c>
      <c r="G34" s="55">
        <v>180</v>
      </c>
      <c r="H34" s="50">
        <v>429</v>
      </c>
      <c r="I34" s="97">
        <v>24</v>
      </c>
      <c r="J34" s="367">
        <v>40973</v>
      </c>
      <c r="K34" s="367">
        <v>40973</v>
      </c>
      <c r="L34" s="367">
        <v>40981</v>
      </c>
      <c r="M34" s="367">
        <v>40975</v>
      </c>
      <c r="N34" s="199" t="s">
        <v>234</v>
      </c>
      <c r="O34" s="36">
        <v>180</v>
      </c>
      <c r="P34" s="36">
        <v>0</v>
      </c>
      <c r="Q34" s="50" t="s">
        <v>154</v>
      </c>
      <c r="R34" s="50" t="s">
        <v>154</v>
      </c>
      <c r="S34" s="50" t="s">
        <v>154</v>
      </c>
      <c r="T34" s="199"/>
    </row>
    <row r="35" spans="1:20" ht="25.5" customHeight="1">
      <c r="A35" s="405"/>
      <c r="B35" s="503">
        <v>40968</v>
      </c>
      <c r="C35" s="33">
        <v>34</v>
      </c>
      <c r="D35" s="2"/>
      <c r="E35" s="384" t="s">
        <v>218</v>
      </c>
      <c r="F35" s="200" t="s">
        <v>206</v>
      </c>
      <c r="G35" s="55">
        <v>1800</v>
      </c>
      <c r="H35" s="50">
        <v>430</v>
      </c>
      <c r="I35" s="97">
        <v>43</v>
      </c>
      <c r="J35" s="367">
        <v>40973</v>
      </c>
      <c r="K35" s="367">
        <v>40982</v>
      </c>
      <c r="L35" s="367">
        <v>40990</v>
      </c>
      <c r="M35" s="367">
        <v>40990</v>
      </c>
      <c r="N35" s="199" t="s">
        <v>256</v>
      </c>
      <c r="O35" s="36">
        <v>1190.4</v>
      </c>
      <c r="P35" s="36">
        <v>609.6</v>
      </c>
      <c r="Q35" s="106">
        <v>0</v>
      </c>
      <c r="R35" s="50">
        <v>45115560</v>
      </c>
      <c r="S35" s="132">
        <v>40983</v>
      </c>
      <c r="T35" s="199"/>
    </row>
    <row r="36" spans="1:20" ht="25.5" customHeight="1">
      <c r="A36" s="405"/>
      <c r="B36" s="503">
        <v>40968</v>
      </c>
      <c r="C36" s="198">
        <v>35</v>
      </c>
      <c r="D36" s="207"/>
      <c r="E36" s="384" t="s">
        <v>219</v>
      </c>
      <c r="F36" s="200" t="s">
        <v>204</v>
      </c>
      <c r="G36" s="201">
        <v>2700</v>
      </c>
      <c r="H36" s="199">
        <v>431</v>
      </c>
      <c r="I36" s="203">
        <v>47</v>
      </c>
      <c r="J36" s="367">
        <v>40968</v>
      </c>
      <c r="K36" s="367">
        <v>40983</v>
      </c>
      <c r="L36" s="367">
        <v>40991</v>
      </c>
      <c r="M36" s="367">
        <v>40990</v>
      </c>
      <c r="N36" s="368" t="s">
        <v>249</v>
      </c>
      <c r="O36" s="204">
        <v>2259.7</v>
      </c>
      <c r="P36" s="204">
        <v>440.3</v>
      </c>
      <c r="Q36" s="355">
        <v>0</v>
      </c>
      <c r="R36" s="199">
        <v>50421217</v>
      </c>
      <c r="S36" s="233">
        <v>40989</v>
      </c>
      <c r="T36" s="199"/>
    </row>
    <row r="37" spans="1:20" ht="25.5" customHeight="1">
      <c r="A37" s="405"/>
      <c r="B37" s="503">
        <v>40968</v>
      </c>
      <c r="C37" s="33">
        <v>36</v>
      </c>
      <c r="D37" s="2"/>
      <c r="E37" s="384" t="s">
        <v>220</v>
      </c>
      <c r="F37" s="200" t="s">
        <v>199</v>
      </c>
      <c r="G37" s="55">
        <v>360</v>
      </c>
      <c r="H37" s="50">
        <v>437</v>
      </c>
      <c r="I37" s="97">
        <v>15</v>
      </c>
      <c r="J37" s="367">
        <v>40975</v>
      </c>
      <c r="K37" s="367">
        <v>40977</v>
      </c>
      <c r="L37" s="367">
        <v>40987</v>
      </c>
      <c r="M37" s="367">
        <v>40981</v>
      </c>
      <c r="N37" s="199" t="s">
        <v>237</v>
      </c>
      <c r="O37" s="36">
        <v>360</v>
      </c>
      <c r="P37" s="50">
        <v>0</v>
      </c>
      <c r="Q37" s="50" t="s">
        <v>154</v>
      </c>
      <c r="R37" s="50" t="s">
        <v>154</v>
      </c>
      <c r="S37" s="50" t="s">
        <v>154</v>
      </c>
      <c r="T37" s="199"/>
    </row>
    <row r="38" spans="1:20" ht="25.5" customHeight="1">
      <c r="A38" s="405"/>
      <c r="B38" s="503">
        <v>40968</v>
      </c>
      <c r="C38" s="33">
        <v>37</v>
      </c>
      <c r="D38" s="2"/>
      <c r="E38" s="384" t="s">
        <v>265</v>
      </c>
      <c r="F38" s="200" t="s">
        <v>199</v>
      </c>
      <c r="G38" s="55">
        <v>360</v>
      </c>
      <c r="H38" s="50">
        <v>438</v>
      </c>
      <c r="I38" s="97">
        <v>15</v>
      </c>
      <c r="J38" s="367">
        <v>40975</v>
      </c>
      <c r="K38" s="367">
        <v>40977</v>
      </c>
      <c r="L38" s="367">
        <v>40987</v>
      </c>
      <c r="M38" s="367">
        <v>40981</v>
      </c>
      <c r="N38" s="199" t="s">
        <v>237</v>
      </c>
      <c r="O38" s="36">
        <v>360</v>
      </c>
      <c r="P38" s="50">
        <v>0</v>
      </c>
      <c r="Q38" s="50" t="s">
        <v>154</v>
      </c>
      <c r="R38" s="50" t="s">
        <v>154</v>
      </c>
      <c r="S38" s="50" t="s">
        <v>154</v>
      </c>
      <c r="T38" s="199"/>
    </row>
    <row r="39" spans="1:20" ht="25.5" customHeight="1">
      <c r="A39" s="496"/>
      <c r="B39" s="503">
        <v>40969</v>
      </c>
      <c r="C39" s="198">
        <v>38</v>
      </c>
      <c r="D39" s="207"/>
      <c r="E39" s="384" t="s">
        <v>222</v>
      </c>
      <c r="F39" s="200" t="s">
        <v>199</v>
      </c>
      <c r="G39" s="201">
        <v>250</v>
      </c>
      <c r="H39" s="202">
        <v>440</v>
      </c>
      <c r="I39" s="203">
        <v>15</v>
      </c>
      <c r="J39" s="367">
        <v>40976</v>
      </c>
      <c r="K39" s="367">
        <v>40977</v>
      </c>
      <c r="L39" s="367">
        <v>40987</v>
      </c>
      <c r="M39" s="367">
        <v>40982</v>
      </c>
      <c r="N39" s="199" t="s">
        <v>242</v>
      </c>
      <c r="O39" s="204">
        <v>250</v>
      </c>
      <c r="P39" s="199">
        <v>0</v>
      </c>
      <c r="Q39" s="199" t="s">
        <v>154</v>
      </c>
      <c r="R39" s="199" t="s">
        <v>154</v>
      </c>
      <c r="S39" s="199" t="s">
        <v>154</v>
      </c>
      <c r="T39" s="199"/>
    </row>
    <row r="40" spans="1:20" ht="25.5" customHeight="1">
      <c r="A40" s="496"/>
      <c r="B40" s="503">
        <v>40969</v>
      </c>
      <c r="C40" s="198">
        <v>39</v>
      </c>
      <c r="D40" s="207"/>
      <c r="E40" s="384" t="s">
        <v>162</v>
      </c>
      <c r="F40" s="200" t="s">
        <v>199</v>
      </c>
      <c r="G40" s="201">
        <v>180</v>
      </c>
      <c r="H40" s="202">
        <v>441</v>
      </c>
      <c r="I40" s="203">
        <v>24</v>
      </c>
      <c r="J40" s="367">
        <v>40976</v>
      </c>
      <c r="K40" s="367">
        <v>40977</v>
      </c>
      <c r="L40" s="367">
        <v>40987</v>
      </c>
      <c r="M40" s="367">
        <v>40984</v>
      </c>
      <c r="N40" s="199" t="s">
        <v>244</v>
      </c>
      <c r="O40" s="204">
        <v>180</v>
      </c>
      <c r="P40" s="199">
        <v>0</v>
      </c>
      <c r="Q40" s="199" t="s">
        <v>154</v>
      </c>
      <c r="R40" s="199" t="s">
        <v>154</v>
      </c>
      <c r="S40" s="199" t="s">
        <v>154</v>
      </c>
      <c r="T40" s="199"/>
    </row>
    <row r="41" spans="1:20" ht="25.5" customHeight="1">
      <c r="A41" s="496"/>
      <c r="B41" s="359">
        <v>40974</v>
      </c>
      <c r="C41" s="347">
        <v>40</v>
      </c>
      <c r="D41" s="351">
        <v>833</v>
      </c>
      <c r="E41" s="348" t="s">
        <v>223</v>
      </c>
      <c r="F41" s="245" t="s">
        <v>199</v>
      </c>
      <c r="G41" s="350">
        <v>270</v>
      </c>
      <c r="H41" s="351">
        <v>469</v>
      </c>
      <c r="I41" s="352">
        <v>9</v>
      </c>
      <c r="J41" s="502">
        <v>40977</v>
      </c>
      <c r="K41" s="502">
        <v>40978</v>
      </c>
      <c r="L41" s="249">
        <v>40987</v>
      </c>
      <c r="M41" s="254">
        <v>41016</v>
      </c>
      <c r="N41" s="247" t="s">
        <v>312</v>
      </c>
      <c r="O41" s="246">
        <v>160</v>
      </c>
      <c r="P41" s="246">
        <v>110</v>
      </c>
      <c r="Q41" s="247">
        <v>182</v>
      </c>
      <c r="R41" s="247">
        <v>51138142</v>
      </c>
      <c r="S41" s="254">
        <v>41012</v>
      </c>
      <c r="T41" s="199"/>
    </row>
    <row r="42" spans="1:20" ht="25.5" customHeight="1">
      <c r="A42" s="496"/>
      <c r="B42" s="359">
        <v>40974</v>
      </c>
      <c r="C42" s="242">
        <v>41</v>
      </c>
      <c r="D42" s="243"/>
      <c r="E42" s="504" t="s">
        <v>224</v>
      </c>
      <c r="F42" s="245" t="s">
        <v>199</v>
      </c>
      <c r="G42" s="246">
        <v>450</v>
      </c>
      <c r="H42" s="247">
        <v>471</v>
      </c>
      <c r="I42" s="248">
        <v>9</v>
      </c>
      <c r="J42" s="254">
        <v>40976</v>
      </c>
      <c r="K42" s="254">
        <v>40978</v>
      </c>
      <c r="L42" s="249">
        <v>40987</v>
      </c>
      <c r="M42" s="254">
        <v>40982</v>
      </c>
      <c r="N42" s="247" t="s">
        <v>243</v>
      </c>
      <c r="O42" s="246">
        <v>390.2</v>
      </c>
      <c r="P42" s="246">
        <v>59.8</v>
      </c>
      <c r="Q42" s="247">
        <v>130</v>
      </c>
      <c r="R42" s="247">
        <v>50240794</v>
      </c>
      <c r="S42" s="254">
        <v>40981</v>
      </c>
      <c r="T42" s="199"/>
    </row>
    <row r="43" spans="1:20" ht="25.5" customHeight="1">
      <c r="A43" s="496"/>
      <c r="B43" s="503">
        <v>40974</v>
      </c>
      <c r="C43" s="198">
        <v>42</v>
      </c>
      <c r="D43" s="207"/>
      <c r="E43" s="354" t="s">
        <v>231</v>
      </c>
      <c r="F43" s="200" t="s">
        <v>198</v>
      </c>
      <c r="G43" s="201">
        <v>180</v>
      </c>
      <c r="H43" s="199">
        <v>472</v>
      </c>
      <c r="I43" s="203">
        <v>39</v>
      </c>
      <c r="J43" s="233">
        <v>40973</v>
      </c>
      <c r="K43" s="233">
        <v>40974</v>
      </c>
      <c r="L43" s="233">
        <v>40982</v>
      </c>
      <c r="M43" s="233">
        <v>40975</v>
      </c>
      <c r="N43" s="199" t="s">
        <v>233</v>
      </c>
      <c r="O43" s="204">
        <v>177</v>
      </c>
      <c r="P43" s="204">
        <v>3</v>
      </c>
      <c r="Q43" s="199">
        <v>113</v>
      </c>
      <c r="R43" s="199">
        <v>50240836</v>
      </c>
      <c r="S43" s="233">
        <v>40977</v>
      </c>
      <c r="T43" s="199"/>
    </row>
    <row r="44" spans="1:20" ht="25.5" customHeight="1">
      <c r="A44" s="496"/>
      <c r="B44" s="503">
        <v>40975</v>
      </c>
      <c r="C44" s="198">
        <v>43</v>
      </c>
      <c r="D44" s="207"/>
      <c r="E44" s="505" t="s">
        <v>245</v>
      </c>
      <c r="F44" s="200" t="s">
        <v>199</v>
      </c>
      <c r="G44" s="201">
        <v>180</v>
      </c>
      <c r="H44" s="202">
        <v>498</v>
      </c>
      <c r="I44" s="203">
        <v>24</v>
      </c>
      <c r="J44" s="233">
        <v>40976</v>
      </c>
      <c r="K44" s="233">
        <v>40977</v>
      </c>
      <c r="L44" s="233">
        <v>40987</v>
      </c>
      <c r="M44" s="233">
        <v>40984</v>
      </c>
      <c r="N44" s="199" t="s">
        <v>244</v>
      </c>
      <c r="O44" s="204">
        <v>180</v>
      </c>
      <c r="P44" s="204">
        <v>0</v>
      </c>
      <c r="Q44" s="199" t="s">
        <v>154</v>
      </c>
      <c r="R44" s="199" t="s">
        <v>154</v>
      </c>
      <c r="S44" s="199" t="s">
        <v>154</v>
      </c>
      <c r="T44" s="199"/>
    </row>
    <row r="45" spans="1:20" ht="25.5" customHeight="1">
      <c r="A45" s="496"/>
      <c r="B45" s="359">
        <v>40980</v>
      </c>
      <c r="C45" s="242">
        <v>44</v>
      </c>
      <c r="D45" s="243"/>
      <c r="E45" s="504" t="s">
        <v>236</v>
      </c>
      <c r="F45" s="245" t="s">
        <v>205</v>
      </c>
      <c r="G45" s="246">
        <v>270</v>
      </c>
      <c r="H45" s="247">
        <v>512</v>
      </c>
      <c r="I45" s="248">
        <v>9</v>
      </c>
      <c r="J45" s="254">
        <v>40981</v>
      </c>
      <c r="K45" s="254">
        <v>40982</v>
      </c>
      <c r="L45" s="249">
        <v>40990</v>
      </c>
      <c r="M45" s="254">
        <v>40990</v>
      </c>
      <c r="N45" s="247" t="s">
        <v>258</v>
      </c>
      <c r="O45" s="246">
        <v>270</v>
      </c>
      <c r="P45" s="246">
        <v>0</v>
      </c>
      <c r="Q45" s="247" t="s">
        <v>154</v>
      </c>
      <c r="R45" s="247" t="s">
        <v>154</v>
      </c>
      <c r="S45" s="243" t="s">
        <v>154</v>
      </c>
      <c r="T45" s="199"/>
    </row>
    <row r="46" spans="1:20" ht="25.5" customHeight="1">
      <c r="A46" s="496"/>
      <c r="B46" s="503">
        <v>40982</v>
      </c>
      <c r="C46" s="198">
        <v>45</v>
      </c>
      <c r="D46" s="207"/>
      <c r="E46" s="354" t="s">
        <v>162</v>
      </c>
      <c r="F46" s="200" t="s">
        <v>192</v>
      </c>
      <c r="G46" s="201">
        <v>180</v>
      </c>
      <c r="H46" s="199">
        <v>544</v>
      </c>
      <c r="I46" s="203">
        <v>24</v>
      </c>
      <c r="J46" s="233">
        <v>40983</v>
      </c>
      <c r="K46" s="233">
        <v>40983</v>
      </c>
      <c r="L46" s="233">
        <v>40991</v>
      </c>
      <c r="M46" s="233">
        <v>40984</v>
      </c>
      <c r="N46" s="199" t="s">
        <v>246</v>
      </c>
      <c r="O46" s="204">
        <v>180</v>
      </c>
      <c r="P46" s="199">
        <v>0</v>
      </c>
      <c r="Q46" s="199" t="s">
        <v>154</v>
      </c>
      <c r="R46" s="199" t="s">
        <v>154</v>
      </c>
      <c r="S46" s="199" t="s">
        <v>154</v>
      </c>
      <c r="T46" s="199" t="s">
        <v>463</v>
      </c>
    </row>
    <row r="47" spans="1:20" ht="25.5" customHeight="1">
      <c r="A47" s="496"/>
      <c r="B47" s="503">
        <v>40982</v>
      </c>
      <c r="C47" s="198">
        <v>46</v>
      </c>
      <c r="D47" s="207"/>
      <c r="E47" s="354" t="s">
        <v>162</v>
      </c>
      <c r="F47" s="200" t="s">
        <v>195</v>
      </c>
      <c r="G47" s="201">
        <v>180</v>
      </c>
      <c r="H47" s="199">
        <v>547</v>
      </c>
      <c r="I47" s="203">
        <v>24</v>
      </c>
      <c r="J47" s="233">
        <v>40989</v>
      </c>
      <c r="K47" s="233">
        <v>40990</v>
      </c>
      <c r="L47" s="233">
        <v>40998</v>
      </c>
      <c r="M47" s="233">
        <v>40994</v>
      </c>
      <c r="N47" s="199" t="s">
        <v>259</v>
      </c>
      <c r="O47" s="204">
        <v>111</v>
      </c>
      <c r="P47" s="204">
        <v>69</v>
      </c>
      <c r="Q47" s="266">
        <v>138</v>
      </c>
      <c r="R47" s="199">
        <v>51137093</v>
      </c>
      <c r="S47" s="233">
        <v>40991</v>
      </c>
      <c r="T47" s="199"/>
    </row>
    <row r="48" spans="1:20" ht="31.5" customHeight="1">
      <c r="A48" s="496"/>
      <c r="B48" s="503">
        <v>40982</v>
      </c>
      <c r="C48" s="198">
        <v>50</v>
      </c>
      <c r="D48" s="199">
        <v>931</v>
      </c>
      <c r="E48" s="505" t="s">
        <v>277</v>
      </c>
      <c r="F48" s="200" t="s">
        <v>204</v>
      </c>
      <c r="G48" s="265">
        <v>2700</v>
      </c>
      <c r="H48" s="266">
        <v>561</v>
      </c>
      <c r="I48" s="267">
        <v>47</v>
      </c>
      <c r="J48" s="503">
        <v>40984</v>
      </c>
      <c r="K48" s="503">
        <v>40998</v>
      </c>
      <c r="L48" s="233">
        <v>41008</v>
      </c>
      <c r="M48" s="233">
        <v>41008</v>
      </c>
      <c r="N48" s="199" t="s">
        <v>303</v>
      </c>
      <c r="O48" s="204">
        <v>2460.1</v>
      </c>
      <c r="P48" s="204">
        <v>239.9</v>
      </c>
      <c r="Q48" s="266">
        <v>189</v>
      </c>
      <c r="R48" s="199">
        <v>47895703</v>
      </c>
      <c r="S48" s="233">
        <v>41008</v>
      </c>
      <c r="T48" s="199"/>
    </row>
    <row r="49" spans="1:20" ht="25.5" customHeight="1">
      <c r="A49" s="496"/>
      <c r="B49" s="503">
        <v>40983</v>
      </c>
      <c r="C49" s="198">
        <v>47</v>
      </c>
      <c r="D49" s="199">
        <v>942</v>
      </c>
      <c r="E49" s="270" t="s">
        <v>240</v>
      </c>
      <c r="F49" s="200" t="s">
        <v>241</v>
      </c>
      <c r="G49" s="265">
        <v>2349.6</v>
      </c>
      <c r="H49" s="266">
        <v>565</v>
      </c>
      <c r="I49" s="267">
        <v>18</v>
      </c>
      <c r="J49" s="503">
        <v>40994</v>
      </c>
      <c r="K49" s="503">
        <v>40998</v>
      </c>
      <c r="L49" s="233">
        <v>41015</v>
      </c>
      <c r="M49" s="233">
        <v>41015</v>
      </c>
      <c r="N49" s="199" t="s">
        <v>302</v>
      </c>
      <c r="O49" s="204">
        <v>1107.03</v>
      </c>
      <c r="P49" s="204">
        <v>1242.57</v>
      </c>
      <c r="Q49" s="199">
        <v>181</v>
      </c>
      <c r="R49" s="199">
        <v>51138151</v>
      </c>
      <c r="S49" s="233">
        <v>41015</v>
      </c>
      <c r="T49" s="199"/>
    </row>
    <row r="50" spans="1:20" ht="25.5" customHeight="1">
      <c r="A50" s="496"/>
      <c r="B50" s="503">
        <v>40987</v>
      </c>
      <c r="C50" s="198">
        <v>48</v>
      </c>
      <c r="D50" s="199"/>
      <c r="E50" s="354" t="s">
        <v>162</v>
      </c>
      <c r="F50" s="200" t="s">
        <v>207</v>
      </c>
      <c r="G50" s="201">
        <v>180</v>
      </c>
      <c r="H50" s="199">
        <v>558</v>
      </c>
      <c r="I50" s="203">
        <v>24</v>
      </c>
      <c r="J50" s="233">
        <v>40996</v>
      </c>
      <c r="K50" s="233">
        <v>40996</v>
      </c>
      <c r="L50" s="233">
        <v>41004</v>
      </c>
      <c r="M50" s="498" t="s">
        <v>518</v>
      </c>
      <c r="N50" s="199" t="s">
        <v>304</v>
      </c>
      <c r="O50" s="196">
        <v>180</v>
      </c>
      <c r="P50" s="204">
        <v>0</v>
      </c>
      <c r="Q50" s="204" t="s">
        <v>462</v>
      </c>
      <c r="R50" s="204"/>
      <c r="S50" s="204"/>
      <c r="T50" s="507" t="s">
        <v>305</v>
      </c>
    </row>
    <row r="51" spans="1:20" ht="25.5" customHeight="1">
      <c r="A51" s="496"/>
      <c r="B51" s="359">
        <v>40987</v>
      </c>
      <c r="C51" s="242">
        <v>49</v>
      </c>
      <c r="D51" s="247">
        <v>922</v>
      </c>
      <c r="E51" s="504" t="s">
        <v>151</v>
      </c>
      <c r="F51" s="245" t="s">
        <v>190</v>
      </c>
      <c r="G51" s="246">
        <v>180</v>
      </c>
      <c r="H51" s="247">
        <v>559</v>
      </c>
      <c r="I51" s="248">
        <v>9</v>
      </c>
      <c r="J51" s="254">
        <v>40991</v>
      </c>
      <c r="K51" s="254">
        <v>40992</v>
      </c>
      <c r="L51" s="249">
        <v>41001</v>
      </c>
      <c r="M51" s="254">
        <v>41010</v>
      </c>
      <c r="N51" s="247" t="s">
        <v>306</v>
      </c>
      <c r="O51" s="246">
        <v>180</v>
      </c>
      <c r="P51" s="246">
        <v>0</v>
      </c>
      <c r="Q51" s="247" t="s">
        <v>462</v>
      </c>
      <c r="R51" s="247"/>
      <c r="S51" s="243"/>
      <c r="T51" s="245"/>
    </row>
    <row r="52" spans="1:20" ht="25.5" customHeight="1">
      <c r="A52" s="496"/>
      <c r="B52" s="503">
        <v>40990</v>
      </c>
      <c r="C52" s="198">
        <v>51</v>
      </c>
      <c r="D52" s="266">
        <v>964</v>
      </c>
      <c r="E52" s="505" t="s">
        <v>250</v>
      </c>
      <c r="F52" s="200" t="s">
        <v>251</v>
      </c>
      <c r="G52" s="265">
        <v>630</v>
      </c>
      <c r="H52" s="266">
        <v>579</v>
      </c>
      <c r="I52" s="267">
        <v>14</v>
      </c>
      <c r="J52" s="503">
        <v>40996</v>
      </c>
      <c r="K52" s="503">
        <v>40998</v>
      </c>
      <c r="L52" s="233">
        <v>41008</v>
      </c>
      <c r="M52" s="233">
        <v>41016</v>
      </c>
      <c r="N52" s="238" t="s">
        <v>311</v>
      </c>
      <c r="O52" s="204">
        <v>450.5</v>
      </c>
      <c r="P52" s="204">
        <v>179.5</v>
      </c>
      <c r="Q52" s="199">
        <v>179</v>
      </c>
      <c r="R52" s="199">
        <v>51137595</v>
      </c>
      <c r="S52" s="233">
        <v>41016</v>
      </c>
      <c r="T52" s="199"/>
    </row>
    <row r="53" spans="1:20" ht="30.75" customHeight="1">
      <c r="A53" s="496"/>
      <c r="B53" s="503">
        <v>40990</v>
      </c>
      <c r="C53" s="198">
        <v>52</v>
      </c>
      <c r="D53" s="199">
        <v>965</v>
      </c>
      <c r="E53" s="505" t="s">
        <v>252</v>
      </c>
      <c r="F53" s="200" t="s">
        <v>251</v>
      </c>
      <c r="G53" s="201">
        <v>540</v>
      </c>
      <c r="H53" s="199">
        <v>580</v>
      </c>
      <c r="I53" s="203">
        <v>14</v>
      </c>
      <c r="J53" s="233">
        <v>40996</v>
      </c>
      <c r="K53" s="233">
        <v>40998</v>
      </c>
      <c r="L53" s="233">
        <v>41008</v>
      </c>
      <c r="M53" s="233">
        <v>41003</v>
      </c>
      <c r="N53" s="236" t="s">
        <v>289</v>
      </c>
      <c r="O53" s="204">
        <v>361</v>
      </c>
      <c r="P53" s="204">
        <v>179</v>
      </c>
      <c r="Q53" s="199">
        <v>175</v>
      </c>
      <c r="R53" s="199">
        <v>51137464</v>
      </c>
      <c r="S53" s="233">
        <v>41003</v>
      </c>
      <c r="T53" s="199"/>
    </row>
    <row r="54" spans="1:20" ht="33.75" customHeight="1">
      <c r="A54" s="496"/>
      <c r="B54" s="503">
        <v>40990</v>
      </c>
      <c r="C54" s="198">
        <v>53</v>
      </c>
      <c r="D54" s="199">
        <v>967</v>
      </c>
      <c r="E54" s="505" t="s">
        <v>208</v>
      </c>
      <c r="F54" s="200" t="s">
        <v>251</v>
      </c>
      <c r="G54" s="201">
        <v>540</v>
      </c>
      <c r="H54" s="199">
        <v>581</v>
      </c>
      <c r="I54" s="203">
        <v>14</v>
      </c>
      <c r="J54" s="233">
        <v>40996</v>
      </c>
      <c r="K54" s="233">
        <v>40998</v>
      </c>
      <c r="L54" s="233">
        <v>41008</v>
      </c>
      <c r="M54" s="233">
        <v>41003</v>
      </c>
      <c r="N54" s="236" t="s">
        <v>307</v>
      </c>
      <c r="O54" s="204">
        <v>361</v>
      </c>
      <c r="P54" s="204">
        <v>179</v>
      </c>
      <c r="Q54" s="199">
        <v>176</v>
      </c>
      <c r="R54" s="199">
        <v>51138006</v>
      </c>
      <c r="S54" s="233">
        <v>41003</v>
      </c>
      <c r="T54" s="199"/>
    </row>
    <row r="55" spans="1:20" ht="25.5" customHeight="1">
      <c r="A55" s="496"/>
      <c r="B55" s="359">
        <v>40994</v>
      </c>
      <c r="C55" s="242">
        <v>54</v>
      </c>
      <c r="D55" s="247">
        <v>969</v>
      </c>
      <c r="E55" s="506" t="s">
        <v>254</v>
      </c>
      <c r="F55" s="245" t="s">
        <v>203</v>
      </c>
      <c r="G55" s="246">
        <v>270</v>
      </c>
      <c r="H55" s="247">
        <v>582</v>
      </c>
      <c r="I55" s="248">
        <v>9</v>
      </c>
      <c r="J55" s="254">
        <v>40998</v>
      </c>
      <c r="K55" s="254">
        <v>40999</v>
      </c>
      <c r="L55" s="249">
        <v>41008</v>
      </c>
      <c r="M55" s="254">
        <v>41010</v>
      </c>
      <c r="N55" s="247" t="s">
        <v>308</v>
      </c>
      <c r="O55" s="246">
        <v>184</v>
      </c>
      <c r="P55" s="246">
        <v>86</v>
      </c>
      <c r="Q55" s="247">
        <v>180</v>
      </c>
      <c r="R55" s="247">
        <v>51138022</v>
      </c>
      <c r="S55" s="254">
        <v>41009</v>
      </c>
      <c r="T55" s="245"/>
    </row>
    <row r="56" spans="1:20" ht="25.5" customHeight="1">
      <c r="A56" s="496"/>
      <c r="B56" s="503">
        <v>40994</v>
      </c>
      <c r="C56" s="198">
        <v>55</v>
      </c>
      <c r="D56" s="199">
        <v>968</v>
      </c>
      <c r="E56" s="505" t="s">
        <v>255</v>
      </c>
      <c r="F56" s="200" t="s">
        <v>191</v>
      </c>
      <c r="G56" s="201">
        <v>180</v>
      </c>
      <c r="H56" s="199">
        <v>583</v>
      </c>
      <c r="I56" s="203">
        <v>18</v>
      </c>
      <c r="J56" s="233">
        <v>40996</v>
      </c>
      <c r="K56" s="233">
        <v>40997</v>
      </c>
      <c r="L56" s="233">
        <v>41005</v>
      </c>
      <c r="M56" s="233">
        <v>41010</v>
      </c>
      <c r="N56" s="199" t="s">
        <v>310</v>
      </c>
      <c r="O56" s="204">
        <v>180</v>
      </c>
      <c r="P56" s="204">
        <v>0</v>
      </c>
      <c r="Q56" s="199" t="s">
        <v>462</v>
      </c>
      <c r="R56" s="199"/>
      <c r="S56" s="207"/>
      <c r="T56" s="199"/>
    </row>
    <row r="57" spans="1:20" s="239" customFormat="1" ht="25.5" customHeight="1">
      <c r="A57" s="496"/>
      <c r="B57" s="584">
        <v>40994</v>
      </c>
      <c r="C57" s="621">
        <v>56</v>
      </c>
      <c r="D57" s="238">
        <v>971</v>
      </c>
      <c r="E57" s="622" t="s">
        <v>221</v>
      </c>
      <c r="F57" s="623" t="s">
        <v>251</v>
      </c>
      <c r="G57" s="426">
        <v>540</v>
      </c>
      <c r="H57" s="238">
        <v>584</v>
      </c>
      <c r="I57" s="624">
        <v>15</v>
      </c>
      <c r="J57" s="482">
        <v>40996</v>
      </c>
      <c r="K57" s="482">
        <v>40998</v>
      </c>
      <c r="L57" s="482">
        <v>41008</v>
      </c>
      <c r="M57" s="482">
        <v>41003</v>
      </c>
      <c r="N57" s="238" t="s">
        <v>309</v>
      </c>
      <c r="O57" s="426">
        <v>413.5</v>
      </c>
      <c r="P57" s="426">
        <v>126.5</v>
      </c>
      <c r="Q57" s="238">
        <v>177</v>
      </c>
      <c r="R57" s="598" t="s">
        <v>292</v>
      </c>
      <c r="S57" s="625" t="s">
        <v>291</v>
      </c>
      <c r="T57" s="238"/>
    </row>
    <row r="58" spans="1:20" ht="25.5" customHeight="1">
      <c r="A58" s="424"/>
      <c r="B58" s="503">
        <v>40998</v>
      </c>
      <c r="C58" s="368">
        <v>57</v>
      </c>
      <c r="D58" s="368">
        <v>1069</v>
      </c>
      <c r="E58" s="369" t="s">
        <v>287</v>
      </c>
      <c r="F58" s="492" t="s">
        <v>288</v>
      </c>
      <c r="G58" s="370">
        <v>2700</v>
      </c>
      <c r="H58" s="368">
        <v>604</v>
      </c>
      <c r="I58" s="368">
        <v>35</v>
      </c>
      <c r="J58" s="367">
        <v>40998</v>
      </c>
      <c r="K58" s="367">
        <v>41013</v>
      </c>
      <c r="L58" s="367">
        <v>41022</v>
      </c>
      <c r="M58" s="367">
        <v>41022</v>
      </c>
      <c r="N58" s="199" t="s">
        <v>313</v>
      </c>
      <c r="O58" s="370">
        <v>1068.5</v>
      </c>
      <c r="P58" s="370">
        <f>G58-O58</f>
        <v>1631.5</v>
      </c>
      <c r="Q58" s="199">
        <v>227</v>
      </c>
      <c r="R58" s="199"/>
      <c r="S58" s="357"/>
      <c r="T58" s="199"/>
    </row>
    <row r="59" spans="1:20" s="239" customFormat="1" ht="25.5" customHeight="1">
      <c r="A59" s="405"/>
      <c r="B59" s="359">
        <v>41009</v>
      </c>
      <c r="C59" s="360">
        <v>58</v>
      </c>
      <c r="D59" s="360">
        <v>1110</v>
      </c>
      <c r="E59" s="361" t="s">
        <v>293</v>
      </c>
      <c r="F59" s="362" t="s">
        <v>203</v>
      </c>
      <c r="G59" s="363">
        <v>540</v>
      </c>
      <c r="H59" s="360">
        <v>668</v>
      </c>
      <c r="I59" s="364">
        <v>9</v>
      </c>
      <c r="J59" s="359">
        <v>41018</v>
      </c>
      <c r="K59" s="359">
        <v>41021</v>
      </c>
      <c r="L59" s="359">
        <v>41029</v>
      </c>
      <c r="M59" s="359">
        <v>41026</v>
      </c>
      <c r="N59" s="247" t="s">
        <v>361</v>
      </c>
      <c r="O59" s="363">
        <v>479.5</v>
      </c>
      <c r="P59" s="246">
        <v>60.5</v>
      </c>
      <c r="Q59" s="247">
        <v>211</v>
      </c>
      <c r="R59" s="247">
        <v>51138315</v>
      </c>
      <c r="S59" s="399">
        <v>41024</v>
      </c>
      <c r="T59" s="245"/>
    </row>
    <row r="60" spans="1:20" s="239" customFormat="1" ht="25.5" customHeight="1">
      <c r="A60" s="424"/>
      <c r="B60" s="359">
        <v>41009</v>
      </c>
      <c r="C60" s="360">
        <v>59</v>
      </c>
      <c r="D60" s="360">
        <v>1111</v>
      </c>
      <c r="E60" s="361" t="s">
        <v>294</v>
      </c>
      <c r="F60" s="493" t="s">
        <v>295</v>
      </c>
      <c r="G60" s="363">
        <v>180</v>
      </c>
      <c r="H60" s="360">
        <v>670</v>
      </c>
      <c r="I60" s="360">
        <v>9</v>
      </c>
      <c r="J60" s="359">
        <v>41012</v>
      </c>
      <c r="K60" s="359">
        <v>41013</v>
      </c>
      <c r="L60" s="359">
        <v>41022</v>
      </c>
      <c r="M60" s="359">
        <v>41024</v>
      </c>
      <c r="N60" s="247" t="s">
        <v>430</v>
      </c>
      <c r="O60" s="363">
        <v>180</v>
      </c>
      <c r="P60" s="246">
        <v>0</v>
      </c>
      <c r="Q60" s="247" t="s">
        <v>462</v>
      </c>
      <c r="R60" s="247"/>
      <c r="S60" s="247"/>
      <c r="T60" s="247"/>
    </row>
    <row r="61" spans="1:20" s="239" customFormat="1" ht="25.5" customHeight="1">
      <c r="A61" s="424"/>
      <c r="B61" s="367">
        <v>41009</v>
      </c>
      <c r="C61" s="368">
        <v>60</v>
      </c>
      <c r="D61" s="368">
        <v>1112</v>
      </c>
      <c r="E61" s="369" t="s">
        <v>296</v>
      </c>
      <c r="F61" s="492" t="s">
        <v>297</v>
      </c>
      <c r="G61" s="370">
        <v>180</v>
      </c>
      <c r="H61" s="368">
        <v>671</v>
      </c>
      <c r="I61" s="368">
        <v>14</v>
      </c>
      <c r="J61" s="367">
        <v>41013</v>
      </c>
      <c r="K61" s="367">
        <v>41015</v>
      </c>
      <c r="L61" s="367">
        <v>41024</v>
      </c>
      <c r="M61" s="367">
        <v>41022</v>
      </c>
      <c r="N61" s="368" t="s">
        <v>315</v>
      </c>
      <c r="O61" s="370">
        <v>94</v>
      </c>
      <c r="P61" s="370">
        <v>86</v>
      </c>
      <c r="Q61" s="199">
        <v>178</v>
      </c>
      <c r="R61" s="199">
        <v>51137527</v>
      </c>
      <c r="S61" s="357">
        <v>41019</v>
      </c>
      <c r="T61" s="199"/>
    </row>
    <row r="62" spans="1:20" s="239" customFormat="1" ht="25.5" customHeight="1">
      <c r="A62" s="405"/>
      <c r="B62" s="359">
        <v>41016</v>
      </c>
      <c r="C62" s="360">
        <v>62</v>
      </c>
      <c r="D62" s="360">
        <v>1163</v>
      </c>
      <c r="E62" s="361" t="s">
        <v>299</v>
      </c>
      <c r="F62" s="493" t="s">
        <v>288</v>
      </c>
      <c r="G62" s="363">
        <v>360</v>
      </c>
      <c r="H62" s="360">
        <v>715</v>
      </c>
      <c r="I62" s="360">
        <v>9</v>
      </c>
      <c r="J62" s="359">
        <v>41019</v>
      </c>
      <c r="K62" s="359">
        <v>41019</v>
      </c>
      <c r="L62" s="359">
        <v>41029</v>
      </c>
      <c r="M62" s="359">
        <v>41033</v>
      </c>
      <c r="N62" s="247" t="s">
        <v>324</v>
      </c>
      <c r="O62" s="363">
        <v>360</v>
      </c>
      <c r="P62" s="246">
        <v>0</v>
      </c>
      <c r="Q62" s="247" t="s">
        <v>154</v>
      </c>
      <c r="R62" s="247"/>
      <c r="S62" s="247"/>
      <c r="T62" s="247" t="s">
        <v>537</v>
      </c>
    </row>
    <row r="63" spans="1:20" s="239" customFormat="1" ht="25.5" customHeight="1">
      <c r="A63" s="424"/>
      <c r="B63" s="423">
        <v>41040</v>
      </c>
      <c r="C63" s="424">
        <v>89</v>
      </c>
      <c r="D63" s="424">
        <v>1542</v>
      </c>
      <c r="E63" s="397" t="s">
        <v>362</v>
      </c>
      <c r="F63" s="398" t="s">
        <v>198</v>
      </c>
      <c r="G63" s="425">
        <v>360</v>
      </c>
      <c r="H63" s="424">
        <v>903</v>
      </c>
      <c r="I63" s="405">
        <v>39</v>
      </c>
      <c r="J63" s="423">
        <v>41032</v>
      </c>
      <c r="K63" s="423">
        <v>41033</v>
      </c>
      <c r="L63" s="423">
        <v>41041</v>
      </c>
      <c r="M63" s="423">
        <v>41039</v>
      </c>
      <c r="N63" s="238" t="s">
        <v>832</v>
      </c>
      <c r="O63" s="425">
        <v>255</v>
      </c>
      <c r="P63" s="425">
        <f>G63-O63</f>
        <v>105</v>
      </c>
      <c r="Q63" s="238">
        <v>237</v>
      </c>
      <c r="R63" s="238"/>
      <c r="S63" s="238"/>
      <c r="T63" s="238"/>
    </row>
    <row r="64" spans="1:20" s="239" customFormat="1" ht="25.5" customHeight="1">
      <c r="A64" s="424"/>
      <c r="B64" s="367">
        <v>41012</v>
      </c>
      <c r="C64" s="368">
        <v>61</v>
      </c>
      <c r="D64" s="368">
        <v>1180</v>
      </c>
      <c r="E64" s="369" t="s">
        <v>287</v>
      </c>
      <c r="F64" s="492" t="s">
        <v>288</v>
      </c>
      <c r="G64" s="370">
        <v>2700</v>
      </c>
      <c r="H64" s="368">
        <v>710</v>
      </c>
      <c r="I64" s="368">
        <v>35</v>
      </c>
      <c r="J64" s="367">
        <v>41015</v>
      </c>
      <c r="K64" s="367">
        <v>41029</v>
      </c>
      <c r="L64" s="367">
        <v>41038</v>
      </c>
      <c r="M64" s="367">
        <v>41043</v>
      </c>
      <c r="N64" s="199" t="s">
        <v>370</v>
      </c>
      <c r="O64" s="370">
        <v>1637</v>
      </c>
      <c r="P64" s="370">
        <v>1063</v>
      </c>
      <c r="Q64" s="199">
        <v>228</v>
      </c>
      <c r="R64" s="199">
        <v>52185595</v>
      </c>
      <c r="S64" s="357">
        <v>41033</v>
      </c>
      <c r="T64" s="199"/>
    </row>
    <row r="65" spans="1:20" ht="30" customHeight="1">
      <c r="A65" s="405"/>
      <c r="B65" s="233">
        <v>41024</v>
      </c>
      <c r="C65" s="199">
        <v>63</v>
      </c>
      <c r="D65" s="199">
        <v>1259</v>
      </c>
      <c r="E65" s="235" t="s">
        <v>316</v>
      </c>
      <c r="F65" s="236" t="s">
        <v>198</v>
      </c>
      <c r="G65" s="201">
        <v>180</v>
      </c>
      <c r="H65" s="199">
        <v>783</v>
      </c>
      <c r="I65" s="199">
        <v>39</v>
      </c>
      <c r="J65" s="233">
        <v>41025</v>
      </c>
      <c r="K65" s="233">
        <v>41026</v>
      </c>
      <c r="L65" s="233">
        <v>41036</v>
      </c>
      <c r="M65" s="367">
        <v>41044</v>
      </c>
      <c r="N65" s="199" t="s">
        <v>369</v>
      </c>
      <c r="O65" s="370">
        <v>167</v>
      </c>
      <c r="P65" s="370">
        <v>13</v>
      </c>
      <c r="Q65" s="238">
        <v>229</v>
      </c>
      <c r="R65" s="199">
        <v>51138629</v>
      </c>
      <c r="S65" s="357">
        <v>41044</v>
      </c>
      <c r="T65" s="199"/>
    </row>
    <row r="66" spans="1:20" ht="25.5" customHeight="1">
      <c r="A66" s="424"/>
      <c r="B66" s="423">
        <v>41038</v>
      </c>
      <c r="C66" s="424">
        <v>67</v>
      </c>
      <c r="D66" s="424">
        <v>1478</v>
      </c>
      <c r="E66" s="384" t="s">
        <v>325</v>
      </c>
      <c r="F66" s="385" t="s">
        <v>198</v>
      </c>
      <c r="G66" s="386">
        <v>360</v>
      </c>
      <c r="H66" s="383">
        <v>876</v>
      </c>
      <c r="I66" s="387">
        <v>39</v>
      </c>
      <c r="J66" s="382">
        <v>41039</v>
      </c>
      <c r="K66" s="382">
        <v>41040</v>
      </c>
      <c r="L66" s="382">
        <v>41048</v>
      </c>
      <c r="M66" s="382">
        <v>41050</v>
      </c>
      <c r="N66" s="388" t="s">
        <v>404</v>
      </c>
      <c r="O66" s="386">
        <v>252.5</v>
      </c>
      <c r="P66" s="386">
        <v>107.5</v>
      </c>
      <c r="Q66" s="388">
        <v>236</v>
      </c>
      <c r="R66" s="388">
        <v>48719170</v>
      </c>
      <c r="S66" s="445">
        <v>41050</v>
      </c>
      <c r="T66" s="199"/>
    </row>
    <row r="67" spans="1:20" ht="25.5" customHeight="1">
      <c r="A67" s="424"/>
      <c r="B67" s="359">
        <v>41030</v>
      </c>
      <c r="C67" s="360">
        <v>66</v>
      </c>
      <c r="D67" s="360">
        <v>1357</v>
      </c>
      <c r="E67" s="380" t="s">
        <v>321</v>
      </c>
      <c r="F67" s="374" t="s">
        <v>191</v>
      </c>
      <c r="G67" s="375">
        <v>180</v>
      </c>
      <c r="H67" s="373">
        <v>799</v>
      </c>
      <c r="I67" s="376">
        <v>9</v>
      </c>
      <c r="J67" s="372">
        <v>41040</v>
      </c>
      <c r="K67" s="372">
        <v>41040</v>
      </c>
      <c r="L67" s="372">
        <v>41048</v>
      </c>
      <c r="M67" s="372">
        <v>41066</v>
      </c>
      <c r="N67" s="377" t="s">
        <v>418</v>
      </c>
      <c r="O67" s="375">
        <v>180</v>
      </c>
      <c r="P67" s="576">
        <v>0</v>
      </c>
      <c r="Q67" s="377">
        <v>0</v>
      </c>
      <c r="R67" s="377"/>
      <c r="S67" s="377"/>
      <c r="T67" s="247"/>
    </row>
    <row r="68" spans="1:20" ht="25.5" customHeight="1">
      <c r="A68" s="405"/>
      <c r="B68" s="423">
        <v>41044</v>
      </c>
      <c r="C68" s="424">
        <v>91</v>
      </c>
      <c r="D68" s="424">
        <v>1540</v>
      </c>
      <c r="E68" s="384" t="s">
        <v>364</v>
      </c>
      <c r="F68" s="385" t="s">
        <v>193</v>
      </c>
      <c r="G68" s="386">
        <v>375</v>
      </c>
      <c r="H68" s="383">
        <v>909</v>
      </c>
      <c r="I68" s="387">
        <v>18</v>
      </c>
      <c r="J68" s="382">
        <v>41046</v>
      </c>
      <c r="K68" s="382">
        <v>41047</v>
      </c>
      <c r="L68" s="382">
        <v>41055</v>
      </c>
      <c r="M68" s="382">
        <v>41051</v>
      </c>
      <c r="N68" s="388" t="s">
        <v>408</v>
      </c>
      <c r="O68" s="386">
        <f>G68</f>
        <v>375</v>
      </c>
      <c r="P68" s="582">
        <v>0</v>
      </c>
      <c r="Q68" s="388">
        <v>0</v>
      </c>
      <c r="R68" s="388"/>
      <c r="S68" s="388"/>
      <c r="T68" s="199"/>
    </row>
    <row r="69" spans="1:21" ht="25.5" customHeight="1">
      <c r="A69" s="424"/>
      <c r="B69" s="359">
        <v>41038</v>
      </c>
      <c r="C69" s="360">
        <v>68</v>
      </c>
      <c r="D69" s="360">
        <v>1480</v>
      </c>
      <c r="E69" s="380" t="s">
        <v>326</v>
      </c>
      <c r="F69" s="374" t="s">
        <v>327</v>
      </c>
      <c r="G69" s="375">
        <v>180</v>
      </c>
      <c r="H69" s="373">
        <v>878</v>
      </c>
      <c r="I69" s="376">
        <v>9</v>
      </c>
      <c r="J69" s="372">
        <v>41040</v>
      </c>
      <c r="K69" s="372">
        <v>41041</v>
      </c>
      <c r="L69" s="372">
        <v>41049</v>
      </c>
      <c r="M69" s="372">
        <v>41068</v>
      </c>
      <c r="N69" s="377" t="s">
        <v>424</v>
      </c>
      <c r="O69" s="375">
        <v>180</v>
      </c>
      <c r="P69" s="576">
        <v>0</v>
      </c>
      <c r="Q69" s="377">
        <v>0</v>
      </c>
      <c r="R69" s="377"/>
      <c r="S69" s="377"/>
      <c r="T69" s="247"/>
      <c r="U69" s="605" t="s">
        <v>532</v>
      </c>
    </row>
    <row r="70" spans="1:20" ht="32.25" customHeight="1">
      <c r="A70" s="424"/>
      <c r="B70" s="423">
        <v>41030</v>
      </c>
      <c r="C70" s="424">
        <v>64</v>
      </c>
      <c r="D70" s="424">
        <v>1356</v>
      </c>
      <c r="E70" s="384" t="s">
        <v>319</v>
      </c>
      <c r="F70" s="385" t="s">
        <v>351</v>
      </c>
      <c r="G70" s="386">
        <v>2700</v>
      </c>
      <c r="H70" s="383">
        <v>797</v>
      </c>
      <c r="I70" s="387">
        <v>43</v>
      </c>
      <c r="J70" s="382">
        <v>41030</v>
      </c>
      <c r="K70" s="382">
        <v>41044</v>
      </c>
      <c r="L70" s="382">
        <v>41052</v>
      </c>
      <c r="M70" s="382">
        <v>41053</v>
      </c>
      <c r="N70" s="388" t="s">
        <v>402</v>
      </c>
      <c r="O70" s="386">
        <v>1840</v>
      </c>
      <c r="P70" s="386">
        <v>860</v>
      </c>
      <c r="Q70" s="388">
        <v>235</v>
      </c>
      <c r="R70" s="388">
        <v>50253565</v>
      </c>
      <c r="S70" s="445">
        <v>41045</v>
      </c>
      <c r="T70" s="199"/>
    </row>
    <row r="71" spans="1:20" ht="25.5" customHeight="1">
      <c r="A71" s="405"/>
      <c r="B71" s="423">
        <v>41030</v>
      </c>
      <c r="C71" s="424">
        <v>65</v>
      </c>
      <c r="D71" s="424">
        <v>1353</v>
      </c>
      <c r="E71" s="384" t="s">
        <v>320</v>
      </c>
      <c r="F71" s="385" t="s">
        <v>288</v>
      </c>
      <c r="G71" s="386">
        <v>2700</v>
      </c>
      <c r="H71" s="388">
        <v>798</v>
      </c>
      <c r="I71" s="387">
        <v>35</v>
      </c>
      <c r="J71" s="382">
        <v>41030</v>
      </c>
      <c r="K71" s="382">
        <v>41044</v>
      </c>
      <c r="L71" s="382">
        <v>41052</v>
      </c>
      <c r="M71" s="382">
        <v>41053</v>
      </c>
      <c r="N71" s="388" t="s">
        <v>403</v>
      </c>
      <c r="O71" s="386">
        <v>1545</v>
      </c>
      <c r="P71" s="386">
        <v>1155</v>
      </c>
      <c r="Q71" s="388">
        <v>238</v>
      </c>
      <c r="R71" s="388">
        <v>51138987</v>
      </c>
      <c r="S71" s="445">
        <v>41051</v>
      </c>
      <c r="T71" s="199"/>
    </row>
    <row r="72" spans="1:20" ht="25.5" customHeight="1">
      <c r="A72" s="424"/>
      <c r="B72" s="423">
        <v>41044</v>
      </c>
      <c r="C72" s="424">
        <v>94</v>
      </c>
      <c r="D72" s="424">
        <v>1545</v>
      </c>
      <c r="E72" s="384" t="s">
        <v>367</v>
      </c>
      <c r="F72" s="385" t="s">
        <v>203</v>
      </c>
      <c r="G72" s="386">
        <v>210</v>
      </c>
      <c r="H72" s="383">
        <v>913</v>
      </c>
      <c r="I72" s="387">
        <v>24</v>
      </c>
      <c r="J72" s="382">
        <v>41050</v>
      </c>
      <c r="K72" s="382">
        <v>41051</v>
      </c>
      <c r="L72" s="382">
        <v>41059</v>
      </c>
      <c r="M72" s="382">
        <v>41053</v>
      </c>
      <c r="N72" s="388" t="s">
        <v>411</v>
      </c>
      <c r="O72" s="386">
        <v>210</v>
      </c>
      <c r="P72" s="582">
        <v>0</v>
      </c>
      <c r="Q72" s="388">
        <v>0</v>
      </c>
      <c r="R72" s="388"/>
      <c r="S72" s="388"/>
      <c r="T72" s="199"/>
    </row>
    <row r="73" spans="1:20" ht="25.5" customHeight="1">
      <c r="A73" s="424"/>
      <c r="B73" s="423">
        <v>41044</v>
      </c>
      <c r="C73" s="424">
        <v>92</v>
      </c>
      <c r="D73" s="424">
        <v>1543</v>
      </c>
      <c r="E73" s="384" t="s">
        <v>365</v>
      </c>
      <c r="F73" s="385" t="s">
        <v>193</v>
      </c>
      <c r="G73" s="386">
        <v>360</v>
      </c>
      <c r="H73" s="383">
        <v>910</v>
      </c>
      <c r="I73" s="387">
        <v>14</v>
      </c>
      <c r="J73" s="382">
        <v>41046</v>
      </c>
      <c r="K73" s="382">
        <v>41047</v>
      </c>
      <c r="L73" s="401">
        <v>41055</v>
      </c>
      <c r="M73" s="382">
        <v>41058</v>
      </c>
      <c r="N73" s="388" t="s">
        <v>412</v>
      </c>
      <c r="O73" s="386">
        <v>360</v>
      </c>
      <c r="P73" s="583">
        <v>0</v>
      </c>
      <c r="Q73" s="388">
        <v>0</v>
      </c>
      <c r="R73" s="388"/>
      <c r="S73" s="388"/>
      <c r="T73" s="199"/>
    </row>
    <row r="74" spans="1:20" ht="25.5" customHeight="1">
      <c r="A74" s="405"/>
      <c r="B74" s="423">
        <v>41044</v>
      </c>
      <c r="C74" s="424">
        <v>93</v>
      </c>
      <c r="D74" s="424">
        <v>1544</v>
      </c>
      <c r="E74" s="384" t="s">
        <v>366</v>
      </c>
      <c r="F74" s="385" t="s">
        <v>193</v>
      </c>
      <c r="G74" s="386">
        <v>420</v>
      </c>
      <c r="H74" s="383">
        <v>912</v>
      </c>
      <c r="I74" s="387">
        <v>14</v>
      </c>
      <c r="J74" s="382">
        <v>41046</v>
      </c>
      <c r="K74" s="382">
        <v>41047</v>
      </c>
      <c r="L74" s="382">
        <v>41055</v>
      </c>
      <c r="M74" s="382">
        <v>41058</v>
      </c>
      <c r="N74" s="388" t="s">
        <v>412</v>
      </c>
      <c r="O74" s="386">
        <v>358</v>
      </c>
      <c r="P74" s="446">
        <f aca="true" t="shared" si="0" ref="P74:P90">G74-O74</f>
        <v>62</v>
      </c>
      <c r="Q74" s="388">
        <v>273</v>
      </c>
      <c r="R74" s="388">
        <v>51138878</v>
      </c>
      <c r="S74" s="445">
        <v>41058</v>
      </c>
      <c r="T74" s="199"/>
    </row>
    <row r="75" spans="1:20" ht="25.5" customHeight="1">
      <c r="A75" s="424"/>
      <c r="B75" s="423">
        <v>41039</v>
      </c>
      <c r="C75" s="424">
        <v>69</v>
      </c>
      <c r="D75" s="424">
        <v>1564</v>
      </c>
      <c r="E75" s="384" t="s">
        <v>328</v>
      </c>
      <c r="F75" s="385" t="s">
        <v>192</v>
      </c>
      <c r="G75" s="386">
        <v>360</v>
      </c>
      <c r="H75" s="383">
        <v>935</v>
      </c>
      <c r="I75" s="387">
        <v>7</v>
      </c>
      <c r="J75" s="382">
        <v>41056</v>
      </c>
      <c r="K75" s="382">
        <v>41057</v>
      </c>
      <c r="L75" s="382">
        <v>41066</v>
      </c>
      <c r="M75" s="401">
        <v>41060</v>
      </c>
      <c r="N75" s="388" t="s">
        <v>413</v>
      </c>
      <c r="O75" s="386">
        <v>210.5</v>
      </c>
      <c r="P75" s="446">
        <f t="shared" si="0"/>
        <v>149.5</v>
      </c>
      <c r="Q75" s="388">
        <v>270</v>
      </c>
      <c r="R75" s="388"/>
      <c r="S75" s="388"/>
      <c r="T75" s="199"/>
    </row>
    <row r="76" spans="1:20" ht="25.5" customHeight="1">
      <c r="A76" s="424"/>
      <c r="B76" s="423">
        <v>41039</v>
      </c>
      <c r="C76" s="424">
        <v>70</v>
      </c>
      <c r="D76" s="424">
        <v>1565</v>
      </c>
      <c r="E76" s="384" t="s">
        <v>329</v>
      </c>
      <c r="F76" s="385" t="s">
        <v>203</v>
      </c>
      <c r="G76" s="386">
        <v>360</v>
      </c>
      <c r="H76" s="383">
        <v>936</v>
      </c>
      <c r="I76" s="387">
        <v>7</v>
      </c>
      <c r="J76" s="382">
        <v>41056</v>
      </c>
      <c r="K76" s="382">
        <v>41057</v>
      </c>
      <c r="L76" s="382">
        <v>41066</v>
      </c>
      <c r="M76" s="401">
        <v>41060</v>
      </c>
      <c r="N76" s="388" t="s">
        <v>413</v>
      </c>
      <c r="O76" s="386">
        <v>248.5</v>
      </c>
      <c r="P76" s="446">
        <f t="shared" si="0"/>
        <v>111.5</v>
      </c>
      <c r="Q76" s="388">
        <v>272</v>
      </c>
      <c r="R76" s="388"/>
      <c r="S76" s="388"/>
      <c r="T76" s="199"/>
    </row>
    <row r="77" spans="1:20" ht="25.5" customHeight="1">
      <c r="A77" s="405"/>
      <c r="B77" s="423">
        <v>41039</v>
      </c>
      <c r="C77" s="424">
        <v>76</v>
      </c>
      <c r="D77" s="424">
        <v>1571</v>
      </c>
      <c r="E77" s="384" t="s">
        <v>338</v>
      </c>
      <c r="F77" s="385" t="s">
        <v>197</v>
      </c>
      <c r="G77" s="386">
        <v>720</v>
      </c>
      <c r="H77" s="383">
        <v>944</v>
      </c>
      <c r="I77" s="387">
        <v>7</v>
      </c>
      <c r="J77" s="382">
        <v>41055</v>
      </c>
      <c r="K77" s="382">
        <v>41058</v>
      </c>
      <c r="L77" s="382">
        <v>41066</v>
      </c>
      <c r="M77" s="401">
        <v>41061</v>
      </c>
      <c r="N77" s="388" t="s">
        <v>422</v>
      </c>
      <c r="O77" s="386">
        <v>411.5</v>
      </c>
      <c r="P77" s="450">
        <f t="shared" si="0"/>
        <v>308.5</v>
      </c>
      <c r="Q77" s="388">
        <v>253</v>
      </c>
      <c r="R77" s="388">
        <v>51137869</v>
      </c>
      <c r="S77" s="401">
        <v>41061</v>
      </c>
      <c r="T77" s="199"/>
    </row>
    <row r="78" spans="1:20" ht="25.5" customHeight="1">
      <c r="A78" s="424"/>
      <c r="B78" s="423">
        <v>41039</v>
      </c>
      <c r="C78" s="424">
        <v>71</v>
      </c>
      <c r="D78" s="424">
        <v>1566</v>
      </c>
      <c r="E78" s="384" t="s">
        <v>330</v>
      </c>
      <c r="F78" s="385" t="s">
        <v>193</v>
      </c>
      <c r="G78" s="386">
        <v>360</v>
      </c>
      <c r="H78" s="383">
        <v>937</v>
      </c>
      <c r="I78" s="387">
        <v>7</v>
      </c>
      <c r="J78" s="382">
        <v>41056</v>
      </c>
      <c r="K78" s="382">
        <v>41057</v>
      </c>
      <c r="L78" s="382">
        <v>41066</v>
      </c>
      <c r="M78" s="401">
        <v>41060</v>
      </c>
      <c r="N78" s="388" t="s">
        <v>413</v>
      </c>
      <c r="O78" s="386">
        <v>233.5</v>
      </c>
      <c r="P78" s="446">
        <f t="shared" si="0"/>
        <v>126.5</v>
      </c>
      <c r="Q78" s="388">
        <v>269</v>
      </c>
      <c r="R78" s="388"/>
      <c r="S78" s="388"/>
      <c r="T78" s="199"/>
    </row>
    <row r="79" spans="1:20" ht="25.5" customHeight="1">
      <c r="A79" s="424"/>
      <c r="B79" s="423">
        <v>41039</v>
      </c>
      <c r="C79" s="424">
        <v>72</v>
      </c>
      <c r="D79" s="424">
        <v>1567</v>
      </c>
      <c r="E79" s="384" t="s">
        <v>331</v>
      </c>
      <c r="F79" s="385" t="s">
        <v>322</v>
      </c>
      <c r="G79" s="386">
        <v>360</v>
      </c>
      <c r="H79" s="383">
        <v>938</v>
      </c>
      <c r="I79" s="387">
        <v>7</v>
      </c>
      <c r="J79" s="382">
        <v>41056</v>
      </c>
      <c r="K79" s="382">
        <v>41057</v>
      </c>
      <c r="L79" s="382">
        <v>41066</v>
      </c>
      <c r="M79" s="401">
        <v>41060</v>
      </c>
      <c r="N79" s="388" t="s">
        <v>413</v>
      </c>
      <c r="O79" s="386">
        <v>277.4</v>
      </c>
      <c r="P79" s="446">
        <f t="shared" si="0"/>
        <v>82.60000000000002</v>
      </c>
      <c r="Q79" s="388">
        <v>268</v>
      </c>
      <c r="R79" s="388"/>
      <c r="S79" s="388"/>
      <c r="T79" s="199"/>
    </row>
    <row r="80" spans="1:20" ht="25.5" customHeight="1">
      <c r="A80" s="405"/>
      <c r="B80" s="423">
        <v>41039</v>
      </c>
      <c r="C80" s="424">
        <v>73</v>
      </c>
      <c r="D80" s="424">
        <v>1569</v>
      </c>
      <c r="E80" s="384" t="s">
        <v>332</v>
      </c>
      <c r="F80" s="385" t="s">
        <v>333</v>
      </c>
      <c r="G80" s="386">
        <v>540</v>
      </c>
      <c r="H80" s="383">
        <v>940</v>
      </c>
      <c r="I80" s="387">
        <v>7</v>
      </c>
      <c r="J80" s="382">
        <v>41055</v>
      </c>
      <c r="K80" s="382">
        <v>41057</v>
      </c>
      <c r="L80" s="382">
        <v>41066</v>
      </c>
      <c r="M80" s="401">
        <v>41060</v>
      </c>
      <c r="N80" s="388" t="s">
        <v>413</v>
      </c>
      <c r="O80" s="386">
        <v>412.5</v>
      </c>
      <c r="P80" s="446">
        <f t="shared" si="0"/>
        <v>127.5</v>
      </c>
      <c r="Q80" s="388">
        <v>297</v>
      </c>
      <c r="R80" s="388"/>
      <c r="S80" s="388"/>
      <c r="T80" s="199"/>
    </row>
    <row r="81" spans="1:20" ht="25.5" customHeight="1">
      <c r="A81" s="424"/>
      <c r="B81" s="423">
        <v>41039</v>
      </c>
      <c r="C81" s="424">
        <v>74</v>
      </c>
      <c r="D81" s="424">
        <v>1570</v>
      </c>
      <c r="E81" s="384" t="s">
        <v>334</v>
      </c>
      <c r="F81" s="385" t="s">
        <v>335</v>
      </c>
      <c r="G81" s="386">
        <v>540</v>
      </c>
      <c r="H81" s="383">
        <v>941</v>
      </c>
      <c r="I81" s="387">
        <v>7</v>
      </c>
      <c r="J81" s="382">
        <v>41055</v>
      </c>
      <c r="K81" s="382">
        <v>41057</v>
      </c>
      <c r="L81" s="382">
        <v>41066</v>
      </c>
      <c r="M81" s="401">
        <v>41060</v>
      </c>
      <c r="N81" s="388" t="s">
        <v>413</v>
      </c>
      <c r="O81" s="386">
        <v>339</v>
      </c>
      <c r="P81" s="446">
        <f t="shared" si="0"/>
        <v>201</v>
      </c>
      <c r="Q81" s="388">
        <v>263</v>
      </c>
      <c r="R81" s="388"/>
      <c r="S81" s="388"/>
      <c r="T81" s="199"/>
    </row>
    <row r="82" spans="1:20" ht="25.5" customHeight="1">
      <c r="A82" s="424"/>
      <c r="B82" s="423">
        <v>41039</v>
      </c>
      <c r="C82" s="424">
        <v>75</v>
      </c>
      <c r="D82" s="424">
        <v>1568</v>
      </c>
      <c r="E82" s="384" t="s">
        <v>336</v>
      </c>
      <c r="F82" s="385" t="s">
        <v>337</v>
      </c>
      <c r="G82" s="386">
        <v>360</v>
      </c>
      <c r="H82" s="383">
        <v>939</v>
      </c>
      <c r="I82" s="387">
        <v>7</v>
      </c>
      <c r="J82" s="382">
        <v>41056</v>
      </c>
      <c r="K82" s="382">
        <v>41057</v>
      </c>
      <c r="L82" s="382">
        <v>41066</v>
      </c>
      <c r="M82" s="401">
        <v>41060</v>
      </c>
      <c r="N82" s="388" t="s">
        <v>413</v>
      </c>
      <c r="O82" s="386">
        <v>351</v>
      </c>
      <c r="P82" s="446">
        <f t="shared" si="0"/>
        <v>9</v>
      </c>
      <c r="Q82" s="388">
        <v>271</v>
      </c>
      <c r="R82" s="388"/>
      <c r="S82" s="388"/>
      <c r="T82" s="199"/>
    </row>
    <row r="83" spans="1:20" ht="25.5" customHeight="1">
      <c r="A83" s="405"/>
      <c r="B83" s="423">
        <v>41039</v>
      </c>
      <c r="C83" s="424">
        <v>77</v>
      </c>
      <c r="D83" s="424">
        <v>1572</v>
      </c>
      <c r="E83" s="384" t="s">
        <v>339</v>
      </c>
      <c r="F83" s="385" t="s">
        <v>147</v>
      </c>
      <c r="G83" s="386">
        <v>540</v>
      </c>
      <c r="H83" s="383">
        <v>945</v>
      </c>
      <c r="I83" s="387">
        <v>7</v>
      </c>
      <c r="J83" s="382">
        <v>41055</v>
      </c>
      <c r="K83" s="382">
        <v>41057</v>
      </c>
      <c r="L83" s="382">
        <v>41066</v>
      </c>
      <c r="M83" s="401">
        <v>41060</v>
      </c>
      <c r="N83" s="388" t="s">
        <v>413</v>
      </c>
      <c r="O83" s="386">
        <v>449.5</v>
      </c>
      <c r="P83" s="446">
        <f t="shared" si="0"/>
        <v>90.5</v>
      </c>
      <c r="Q83" s="388">
        <v>267</v>
      </c>
      <c r="R83" s="388"/>
      <c r="S83" s="388"/>
      <c r="T83" s="199"/>
    </row>
    <row r="84" spans="1:20" ht="25.5" customHeight="1">
      <c r="A84" s="424"/>
      <c r="B84" s="423">
        <v>41039</v>
      </c>
      <c r="C84" s="424">
        <v>78</v>
      </c>
      <c r="D84" s="424">
        <v>1573</v>
      </c>
      <c r="E84" s="384" t="s">
        <v>340</v>
      </c>
      <c r="F84" s="385" t="s">
        <v>295</v>
      </c>
      <c r="G84" s="386">
        <v>540</v>
      </c>
      <c r="H84" s="383">
        <v>947</v>
      </c>
      <c r="I84" s="387">
        <v>7</v>
      </c>
      <c r="J84" s="382">
        <v>41055</v>
      </c>
      <c r="K84" s="382">
        <v>41057</v>
      </c>
      <c r="L84" s="382">
        <v>41066</v>
      </c>
      <c r="M84" s="401">
        <v>41060</v>
      </c>
      <c r="N84" s="388" t="s">
        <v>413</v>
      </c>
      <c r="O84" s="386">
        <v>416.4</v>
      </c>
      <c r="P84" s="446">
        <f t="shared" si="0"/>
        <v>123.60000000000002</v>
      </c>
      <c r="Q84" s="388">
        <v>264</v>
      </c>
      <c r="R84" s="388"/>
      <c r="S84" s="388"/>
      <c r="T84" s="199"/>
    </row>
    <row r="85" spans="1:20" ht="35.25" customHeight="1">
      <c r="A85" s="424"/>
      <c r="B85" s="423">
        <v>41039</v>
      </c>
      <c r="C85" s="424">
        <v>79</v>
      </c>
      <c r="D85" s="424">
        <v>1574</v>
      </c>
      <c r="E85" s="384" t="s">
        <v>341</v>
      </c>
      <c r="F85" s="385" t="s">
        <v>342</v>
      </c>
      <c r="G85" s="386">
        <v>540</v>
      </c>
      <c r="H85" s="383">
        <v>948</v>
      </c>
      <c r="I85" s="387">
        <v>7</v>
      </c>
      <c r="J85" s="382">
        <v>41055</v>
      </c>
      <c r="K85" s="382">
        <v>41057</v>
      </c>
      <c r="L85" s="382">
        <v>41066</v>
      </c>
      <c r="M85" s="401">
        <v>41060</v>
      </c>
      <c r="N85" s="388" t="s">
        <v>413</v>
      </c>
      <c r="O85" s="386">
        <v>328.5</v>
      </c>
      <c r="P85" s="446">
        <f t="shared" si="0"/>
        <v>211.5</v>
      </c>
      <c r="Q85" s="388">
        <v>265</v>
      </c>
      <c r="R85" s="388"/>
      <c r="S85" s="388"/>
      <c r="T85" s="199"/>
    </row>
    <row r="86" spans="1:20" ht="25.5" customHeight="1">
      <c r="A86" s="405"/>
      <c r="B86" s="423">
        <v>41039</v>
      </c>
      <c r="C86" s="424">
        <v>80</v>
      </c>
      <c r="D86" s="424">
        <v>1575</v>
      </c>
      <c r="E86" s="384" t="s">
        <v>343</v>
      </c>
      <c r="F86" s="385" t="s">
        <v>191</v>
      </c>
      <c r="G86" s="386">
        <v>540</v>
      </c>
      <c r="H86" s="383">
        <v>949</v>
      </c>
      <c r="I86" s="387">
        <v>7</v>
      </c>
      <c r="J86" s="382">
        <v>41056</v>
      </c>
      <c r="K86" s="382">
        <v>41058</v>
      </c>
      <c r="L86" s="382">
        <v>41066</v>
      </c>
      <c r="M86" s="401">
        <v>41060</v>
      </c>
      <c r="N86" s="388" t="s">
        <v>413</v>
      </c>
      <c r="O86" s="386">
        <v>418</v>
      </c>
      <c r="P86" s="446">
        <f t="shared" si="0"/>
        <v>122</v>
      </c>
      <c r="Q86" s="388">
        <v>258</v>
      </c>
      <c r="R86" s="388"/>
      <c r="S86" s="388"/>
      <c r="T86" s="199"/>
    </row>
    <row r="87" spans="1:20" ht="25.5" customHeight="1">
      <c r="A87" s="424"/>
      <c r="B87" s="423">
        <v>41039</v>
      </c>
      <c r="C87" s="424">
        <v>81</v>
      </c>
      <c r="D87" s="424">
        <v>1576</v>
      </c>
      <c r="E87" s="384" t="s">
        <v>344</v>
      </c>
      <c r="F87" s="385" t="s">
        <v>345</v>
      </c>
      <c r="G87" s="386">
        <v>360</v>
      </c>
      <c r="H87" s="383">
        <v>950</v>
      </c>
      <c r="I87" s="387">
        <v>7</v>
      </c>
      <c r="J87" s="382">
        <v>41056</v>
      </c>
      <c r="K87" s="382">
        <v>41057</v>
      </c>
      <c r="L87" s="382">
        <v>41066</v>
      </c>
      <c r="M87" s="401">
        <v>41060</v>
      </c>
      <c r="N87" s="388" t="s">
        <v>413</v>
      </c>
      <c r="O87" s="386">
        <v>310.5</v>
      </c>
      <c r="P87" s="446">
        <f t="shared" si="0"/>
        <v>49.5</v>
      </c>
      <c r="Q87" s="388">
        <v>261</v>
      </c>
      <c r="R87" s="388"/>
      <c r="S87" s="388"/>
      <c r="T87" s="199"/>
    </row>
    <row r="88" spans="1:20" ht="25.5" customHeight="1">
      <c r="A88" s="424"/>
      <c r="B88" s="423">
        <v>41039</v>
      </c>
      <c r="C88" s="424">
        <v>82</v>
      </c>
      <c r="D88" s="424">
        <v>1577</v>
      </c>
      <c r="E88" s="384" t="s">
        <v>346</v>
      </c>
      <c r="F88" s="385" t="s">
        <v>347</v>
      </c>
      <c r="G88" s="386">
        <v>540</v>
      </c>
      <c r="H88" s="383">
        <v>952</v>
      </c>
      <c r="I88" s="387">
        <v>7</v>
      </c>
      <c r="J88" s="382">
        <v>41056</v>
      </c>
      <c r="K88" s="382">
        <v>41058</v>
      </c>
      <c r="L88" s="382">
        <v>41067</v>
      </c>
      <c r="M88" s="401">
        <v>41060</v>
      </c>
      <c r="N88" s="388" t="s">
        <v>413</v>
      </c>
      <c r="O88" s="386">
        <v>382</v>
      </c>
      <c r="P88" s="446">
        <f t="shared" si="0"/>
        <v>158</v>
      </c>
      <c r="Q88" s="388">
        <v>259</v>
      </c>
      <c r="R88" s="388"/>
      <c r="S88" s="388"/>
      <c r="T88" s="199"/>
    </row>
    <row r="89" spans="1:20" ht="30.75" customHeight="1">
      <c r="A89" s="405"/>
      <c r="B89" s="423">
        <v>41039</v>
      </c>
      <c r="C89" s="424">
        <v>83</v>
      </c>
      <c r="D89" s="424">
        <v>1578</v>
      </c>
      <c r="E89" s="384" t="s">
        <v>348</v>
      </c>
      <c r="F89" s="385" t="s">
        <v>349</v>
      </c>
      <c r="G89" s="386">
        <v>540</v>
      </c>
      <c r="H89" s="383">
        <v>953</v>
      </c>
      <c r="I89" s="387">
        <v>7</v>
      </c>
      <c r="J89" s="382">
        <v>41056</v>
      </c>
      <c r="K89" s="382">
        <v>41058</v>
      </c>
      <c r="L89" s="382">
        <v>41067</v>
      </c>
      <c r="M89" s="401">
        <v>41060</v>
      </c>
      <c r="N89" s="388" t="s">
        <v>413</v>
      </c>
      <c r="O89" s="386">
        <v>472.5</v>
      </c>
      <c r="P89" s="446">
        <f t="shared" si="0"/>
        <v>67.5</v>
      </c>
      <c r="Q89" s="388">
        <v>262</v>
      </c>
      <c r="R89" s="388"/>
      <c r="S89" s="388"/>
      <c r="T89" s="199"/>
    </row>
    <row r="90" spans="1:20" ht="32.25" customHeight="1">
      <c r="A90" s="424"/>
      <c r="B90" s="423">
        <v>41039</v>
      </c>
      <c r="C90" s="424">
        <v>84</v>
      </c>
      <c r="D90" s="424">
        <v>1579</v>
      </c>
      <c r="E90" s="384" t="s">
        <v>350</v>
      </c>
      <c r="F90" s="385" t="s">
        <v>351</v>
      </c>
      <c r="G90" s="386">
        <v>540</v>
      </c>
      <c r="H90" s="383">
        <v>954</v>
      </c>
      <c r="I90" s="387">
        <v>7</v>
      </c>
      <c r="J90" s="382">
        <v>41056</v>
      </c>
      <c r="K90" s="382">
        <v>41058</v>
      </c>
      <c r="L90" s="382">
        <v>41067</v>
      </c>
      <c r="M90" s="401">
        <v>41060</v>
      </c>
      <c r="N90" s="388" t="s">
        <v>413</v>
      </c>
      <c r="O90" s="386">
        <v>363.5</v>
      </c>
      <c r="P90" s="446">
        <f t="shared" si="0"/>
        <v>176.5</v>
      </c>
      <c r="Q90" s="388">
        <v>260</v>
      </c>
      <c r="R90" s="388"/>
      <c r="S90" s="388"/>
      <c r="T90" s="199"/>
    </row>
    <row r="91" spans="1:20" ht="25.5" customHeight="1">
      <c r="A91" s="424"/>
      <c r="B91" s="359">
        <v>41043</v>
      </c>
      <c r="C91" s="360">
        <v>90</v>
      </c>
      <c r="D91" s="360">
        <v>1541</v>
      </c>
      <c r="E91" s="380" t="s">
        <v>363</v>
      </c>
      <c r="F91" s="374" t="s">
        <v>147</v>
      </c>
      <c r="G91" s="375">
        <v>180</v>
      </c>
      <c r="H91" s="373">
        <v>904</v>
      </c>
      <c r="I91" s="376">
        <v>9</v>
      </c>
      <c r="J91" s="372">
        <v>41047</v>
      </c>
      <c r="K91" s="400">
        <v>41049</v>
      </c>
      <c r="L91" s="372">
        <v>41057</v>
      </c>
      <c r="M91" s="372">
        <v>41064</v>
      </c>
      <c r="N91" s="377" t="s">
        <v>420</v>
      </c>
      <c r="O91" s="375">
        <v>180</v>
      </c>
      <c r="P91" s="576">
        <v>0</v>
      </c>
      <c r="Q91" s="377">
        <v>0</v>
      </c>
      <c r="R91" s="377"/>
      <c r="S91" s="377"/>
      <c r="T91" s="247"/>
    </row>
    <row r="92" spans="1:20" ht="25.5" customHeight="1">
      <c r="A92" s="405"/>
      <c r="B92" s="423">
        <v>41039</v>
      </c>
      <c r="C92" s="424">
        <v>85</v>
      </c>
      <c r="D92" s="424">
        <v>1580</v>
      </c>
      <c r="E92" s="384" t="s">
        <v>352</v>
      </c>
      <c r="F92" s="385" t="s">
        <v>353</v>
      </c>
      <c r="G92" s="386">
        <v>720</v>
      </c>
      <c r="H92" s="383">
        <v>955</v>
      </c>
      <c r="I92" s="387">
        <v>7</v>
      </c>
      <c r="J92" s="382">
        <v>41055</v>
      </c>
      <c r="K92" s="382">
        <v>41058</v>
      </c>
      <c r="L92" s="382">
        <v>41067</v>
      </c>
      <c r="M92" s="401">
        <v>41060</v>
      </c>
      <c r="N92" s="388" t="s">
        <v>413</v>
      </c>
      <c r="O92" s="386">
        <v>629.8</v>
      </c>
      <c r="P92" s="446">
        <f>G92-O92</f>
        <v>90.20000000000005</v>
      </c>
      <c r="Q92" s="388">
        <v>255</v>
      </c>
      <c r="R92" s="388"/>
      <c r="S92" s="388"/>
      <c r="T92" s="199"/>
    </row>
    <row r="93" spans="1:20" ht="25.5" customHeight="1">
      <c r="A93" s="424"/>
      <c r="B93" s="423">
        <v>41039</v>
      </c>
      <c r="C93" s="424">
        <v>86</v>
      </c>
      <c r="D93" s="424">
        <v>1581</v>
      </c>
      <c r="E93" s="384" t="s">
        <v>354</v>
      </c>
      <c r="F93" s="385" t="s">
        <v>355</v>
      </c>
      <c r="G93" s="386">
        <v>360</v>
      </c>
      <c r="H93" s="383">
        <v>956</v>
      </c>
      <c r="I93" s="387">
        <v>7</v>
      </c>
      <c r="J93" s="382">
        <v>41056</v>
      </c>
      <c r="K93" s="382">
        <v>41057</v>
      </c>
      <c r="L93" s="382">
        <v>41066</v>
      </c>
      <c r="M93" s="401">
        <v>41060</v>
      </c>
      <c r="N93" s="388" t="s">
        <v>413</v>
      </c>
      <c r="O93" s="386">
        <v>355.8</v>
      </c>
      <c r="P93" s="446">
        <f>G93-O93</f>
        <v>4.199999999999989</v>
      </c>
      <c r="Q93" s="388">
        <v>256</v>
      </c>
      <c r="R93" s="388"/>
      <c r="S93" s="388"/>
      <c r="T93" s="199"/>
    </row>
    <row r="94" spans="1:20" ht="25.5" customHeight="1">
      <c r="A94" s="424"/>
      <c r="B94" s="423">
        <v>41039</v>
      </c>
      <c r="C94" s="424">
        <v>87</v>
      </c>
      <c r="D94" s="424">
        <v>1582</v>
      </c>
      <c r="E94" s="409" t="s">
        <v>356</v>
      </c>
      <c r="F94" s="410" t="s">
        <v>357</v>
      </c>
      <c r="G94" s="411">
        <v>360</v>
      </c>
      <c r="H94" s="408">
        <v>957</v>
      </c>
      <c r="I94" s="412">
        <v>7</v>
      </c>
      <c r="J94" s="407">
        <v>41056</v>
      </c>
      <c r="K94" s="407">
        <v>41057</v>
      </c>
      <c r="L94" s="407">
        <v>41066</v>
      </c>
      <c r="M94" s="401">
        <v>41060</v>
      </c>
      <c r="N94" s="388" t="s">
        <v>413</v>
      </c>
      <c r="O94" s="411">
        <v>294.5</v>
      </c>
      <c r="P94" s="447">
        <f>G94-O94</f>
        <v>65.5</v>
      </c>
      <c r="Q94" s="404">
        <v>266</v>
      </c>
      <c r="R94" s="404"/>
      <c r="S94" s="404"/>
      <c r="T94" s="199"/>
    </row>
    <row r="95" spans="1:20" ht="29.25" customHeight="1">
      <c r="A95" s="405"/>
      <c r="B95" s="423">
        <v>41039</v>
      </c>
      <c r="C95" s="424">
        <v>88</v>
      </c>
      <c r="D95" s="424">
        <v>1583</v>
      </c>
      <c r="E95" s="397" t="s">
        <v>358</v>
      </c>
      <c r="F95" s="398" t="s">
        <v>359</v>
      </c>
      <c r="G95" s="425">
        <v>540</v>
      </c>
      <c r="H95" s="424">
        <v>958</v>
      </c>
      <c r="I95" s="405">
        <v>7</v>
      </c>
      <c r="J95" s="423">
        <v>41056</v>
      </c>
      <c r="K95" s="423">
        <v>41058</v>
      </c>
      <c r="L95" s="423">
        <v>41067</v>
      </c>
      <c r="M95" s="401">
        <v>41060</v>
      </c>
      <c r="N95" s="388" t="s">
        <v>413</v>
      </c>
      <c r="O95" s="425">
        <v>282.7</v>
      </c>
      <c r="P95" s="447">
        <f>G95-O95</f>
        <v>257.3</v>
      </c>
      <c r="Q95" s="238">
        <v>257</v>
      </c>
      <c r="R95" s="238"/>
      <c r="S95" s="238"/>
      <c r="T95" s="199"/>
    </row>
    <row r="96" spans="1:20" ht="34.5" customHeight="1">
      <c r="A96" s="424"/>
      <c r="B96" s="423">
        <v>41044</v>
      </c>
      <c r="C96" s="424">
        <v>95</v>
      </c>
      <c r="D96" s="424">
        <v>1584</v>
      </c>
      <c r="E96" s="397" t="s">
        <v>368</v>
      </c>
      <c r="F96" s="398" t="s">
        <v>351</v>
      </c>
      <c r="G96" s="425">
        <v>2700</v>
      </c>
      <c r="H96" s="424">
        <v>962</v>
      </c>
      <c r="I96" s="405">
        <v>43</v>
      </c>
      <c r="J96" s="423">
        <v>41044</v>
      </c>
      <c r="K96" s="423">
        <v>41058</v>
      </c>
      <c r="L96" s="423">
        <v>41068</v>
      </c>
      <c r="M96" s="382">
        <v>41081</v>
      </c>
      <c r="N96" s="388" t="s">
        <v>436</v>
      </c>
      <c r="O96" s="425">
        <v>2686.5</v>
      </c>
      <c r="P96" s="425">
        <f>G96-O96</f>
        <v>13.5</v>
      </c>
      <c r="Q96" s="238">
        <v>336</v>
      </c>
      <c r="R96" s="238">
        <v>50890668</v>
      </c>
      <c r="S96" s="451">
        <v>41074</v>
      </c>
      <c r="T96" s="199"/>
    </row>
    <row r="97" spans="1:20" ht="25.5" customHeight="1">
      <c r="A97" s="424"/>
      <c r="B97" s="359">
        <v>41050</v>
      </c>
      <c r="C97" s="360">
        <v>96</v>
      </c>
      <c r="D97" s="360">
        <v>1676</v>
      </c>
      <c r="E97" s="441" t="s">
        <v>410</v>
      </c>
      <c r="F97" s="362" t="s">
        <v>322</v>
      </c>
      <c r="G97" s="363">
        <v>540</v>
      </c>
      <c r="H97" s="360">
        <v>1008</v>
      </c>
      <c r="I97" s="364">
        <v>9</v>
      </c>
      <c r="J97" s="359">
        <v>41052</v>
      </c>
      <c r="K97" s="359">
        <v>41055</v>
      </c>
      <c r="L97" s="359">
        <v>41064</v>
      </c>
      <c r="M97" s="372">
        <v>41082</v>
      </c>
      <c r="N97" s="377" t="s">
        <v>438</v>
      </c>
      <c r="O97" s="363">
        <v>534.3</v>
      </c>
      <c r="P97" s="449">
        <v>5.7</v>
      </c>
      <c r="Q97" s="247">
        <v>333</v>
      </c>
      <c r="R97" s="473" t="s">
        <v>439</v>
      </c>
      <c r="S97" s="473" t="s">
        <v>440</v>
      </c>
      <c r="T97" s="484" t="s">
        <v>225</v>
      </c>
    </row>
    <row r="98" spans="1:20" ht="25.5" customHeight="1">
      <c r="A98" s="405"/>
      <c r="B98" s="359">
        <v>41050</v>
      </c>
      <c r="C98" s="360">
        <v>97</v>
      </c>
      <c r="D98" s="360">
        <v>1675</v>
      </c>
      <c r="E98" s="441" t="s">
        <v>379</v>
      </c>
      <c r="F98" s="362" t="s">
        <v>380</v>
      </c>
      <c r="G98" s="363">
        <v>270</v>
      </c>
      <c r="H98" s="360">
        <v>1009</v>
      </c>
      <c r="I98" s="364">
        <v>9</v>
      </c>
      <c r="J98" s="359">
        <v>41054</v>
      </c>
      <c r="K98" s="359">
        <v>41055</v>
      </c>
      <c r="L98" s="359">
        <v>41064</v>
      </c>
      <c r="M98" s="372">
        <v>41068</v>
      </c>
      <c r="N98" s="377" t="s">
        <v>425</v>
      </c>
      <c r="O98" s="363">
        <v>270</v>
      </c>
      <c r="P98" s="576">
        <v>0</v>
      </c>
      <c r="Q98" s="247">
        <v>0</v>
      </c>
      <c r="R98" s="247"/>
      <c r="S98" s="247"/>
      <c r="T98" s="484" t="s">
        <v>225</v>
      </c>
    </row>
    <row r="99" spans="1:20" ht="25.5" customHeight="1">
      <c r="A99" s="424"/>
      <c r="B99" s="359">
        <v>41053</v>
      </c>
      <c r="C99" s="360">
        <v>98</v>
      </c>
      <c r="D99" s="360">
        <v>1772</v>
      </c>
      <c r="E99" s="441" t="s">
        <v>400</v>
      </c>
      <c r="F99" s="362" t="s">
        <v>347</v>
      </c>
      <c r="G99" s="363">
        <v>180</v>
      </c>
      <c r="H99" s="360">
        <v>1037</v>
      </c>
      <c r="I99" s="364">
        <v>9</v>
      </c>
      <c r="J99" s="359">
        <v>41066</v>
      </c>
      <c r="K99" s="359">
        <v>41067</v>
      </c>
      <c r="L99" s="359">
        <v>41075</v>
      </c>
      <c r="M99" s="359">
        <v>41082</v>
      </c>
      <c r="N99" s="247" t="s">
        <v>441</v>
      </c>
      <c r="O99" s="363">
        <v>180</v>
      </c>
      <c r="P99" s="576">
        <v>0</v>
      </c>
      <c r="Q99" s="247">
        <v>0</v>
      </c>
      <c r="R99" s="247"/>
      <c r="S99" s="247"/>
      <c r="T99" s="484" t="s">
        <v>225</v>
      </c>
    </row>
    <row r="100" spans="1:21" ht="25.5" customHeight="1">
      <c r="A100" s="424"/>
      <c r="B100" s="359">
        <v>41053</v>
      </c>
      <c r="C100" s="360">
        <v>99</v>
      </c>
      <c r="D100" s="360">
        <v>1773</v>
      </c>
      <c r="E100" s="441" t="s">
        <v>401</v>
      </c>
      <c r="F100" s="362" t="s">
        <v>193</v>
      </c>
      <c r="G100" s="363">
        <v>180</v>
      </c>
      <c r="H100" s="360">
        <v>1038</v>
      </c>
      <c r="I100" s="364">
        <v>9</v>
      </c>
      <c r="J100" s="359">
        <v>41068</v>
      </c>
      <c r="K100" s="359">
        <v>41069</v>
      </c>
      <c r="L100" s="359">
        <v>41077</v>
      </c>
      <c r="M100" s="359">
        <v>41088</v>
      </c>
      <c r="N100" s="247" t="s">
        <v>450</v>
      </c>
      <c r="O100" s="363">
        <v>180</v>
      </c>
      <c r="P100" s="576">
        <v>0</v>
      </c>
      <c r="Q100" s="247">
        <v>0</v>
      </c>
      <c r="R100" s="247"/>
      <c r="S100" s="247"/>
      <c r="T100" s="484" t="s">
        <v>225</v>
      </c>
      <c r="U100" t="s">
        <v>538</v>
      </c>
    </row>
    <row r="101" spans="1:20" ht="25.5" customHeight="1">
      <c r="A101" s="405"/>
      <c r="B101" s="423">
        <v>41054</v>
      </c>
      <c r="C101" s="424">
        <v>100</v>
      </c>
      <c r="D101" s="424">
        <v>1759</v>
      </c>
      <c r="E101" s="397" t="s">
        <v>406</v>
      </c>
      <c r="F101" s="398" t="s">
        <v>198</v>
      </c>
      <c r="G101" s="425">
        <v>180</v>
      </c>
      <c r="H101" s="424">
        <v>1048</v>
      </c>
      <c r="I101" s="405">
        <v>39</v>
      </c>
      <c r="J101" s="423">
        <v>41056</v>
      </c>
      <c r="K101" s="423">
        <v>41057</v>
      </c>
      <c r="L101" s="423">
        <v>41066</v>
      </c>
      <c r="M101" s="423">
        <v>41064</v>
      </c>
      <c r="N101" s="238" t="s">
        <v>421</v>
      </c>
      <c r="O101" s="425">
        <v>165.5</v>
      </c>
      <c r="P101" s="447">
        <f>G101-O101</f>
        <v>14.5</v>
      </c>
      <c r="Q101" s="238">
        <v>252</v>
      </c>
      <c r="R101" s="238">
        <v>50240984</v>
      </c>
      <c r="S101" s="451">
        <v>41071</v>
      </c>
      <c r="T101" s="199"/>
    </row>
    <row r="102" spans="1:20" ht="25.5" customHeight="1">
      <c r="A102" s="424"/>
      <c r="B102" s="254">
        <v>41054</v>
      </c>
      <c r="C102" s="360">
        <v>101</v>
      </c>
      <c r="D102" s="360">
        <v>1758</v>
      </c>
      <c r="E102" s="441" t="s">
        <v>407</v>
      </c>
      <c r="F102" s="362" t="s">
        <v>345</v>
      </c>
      <c r="G102" s="363">
        <v>270</v>
      </c>
      <c r="H102" s="360">
        <v>1046</v>
      </c>
      <c r="I102" s="364">
        <v>9</v>
      </c>
      <c r="J102" s="359">
        <v>41059</v>
      </c>
      <c r="K102" s="254">
        <v>41060</v>
      </c>
      <c r="L102" s="359">
        <v>41068</v>
      </c>
      <c r="M102" s="359">
        <v>41082</v>
      </c>
      <c r="N102" s="247" t="s">
        <v>441</v>
      </c>
      <c r="O102" s="363">
        <v>270</v>
      </c>
      <c r="P102" s="247">
        <v>0</v>
      </c>
      <c r="Q102" s="247">
        <v>0</v>
      </c>
      <c r="R102" s="247"/>
      <c r="S102" s="247"/>
      <c r="T102" s="484" t="s">
        <v>225</v>
      </c>
    </row>
    <row r="103" spans="1:20" ht="25.5" customHeight="1">
      <c r="A103" s="424"/>
      <c r="B103" s="423">
        <v>41059</v>
      </c>
      <c r="C103" s="424">
        <v>102</v>
      </c>
      <c r="D103" s="424">
        <v>1798</v>
      </c>
      <c r="E103" s="397" t="s">
        <v>409</v>
      </c>
      <c r="F103" s="398" t="s">
        <v>198</v>
      </c>
      <c r="G103" s="425">
        <v>180</v>
      </c>
      <c r="H103" s="424">
        <v>1060</v>
      </c>
      <c r="I103" s="405">
        <v>23</v>
      </c>
      <c r="J103" s="423">
        <v>41059</v>
      </c>
      <c r="K103" s="423">
        <v>41059</v>
      </c>
      <c r="L103" s="423">
        <v>41067</v>
      </c>
      <c r="M103" s="423">
        <v>41067</v>
      </c>
      <c r="N103" s="238" t="s">
        <v>419</v>
      </c>
      <c r="O103" s="425">
        <v>161.7</v>
      </c>
      <c r="P103" s="447">
        <f>G103-O103</f>
        <v>18.30000000000001</v>
      </c>
      <c r="Q103" s="238">
        <v>254</v>
      </c>
      <c r="R103" s="238">
        <v>50240596</v>
      </c>
      <c r="S103" s="451">
        <v>41066</v>
      </c>
      <c r="T103" s="199"/>
    </row>
    <row r="104" spans="1:20" ht="25.5" customHeight="1">
      <c r="A104" s="405"/>
      <c r="B104" s="359">
        <v>41059</v>
      </c>
      <c r="C104" s="360">
        <v>103</v>
      </c>
      <c r="D104" s="360">
        <v>1799</v>
      </c>
      <c r="E104" s="441" t="s">
        <v>410</v>
      </c>
      <c r="F104" s="362" t="s">
        <v>193</v>
      </c>
      <c r="G104" s="363">
        <v>360</v>
      </c>
      <c r="H104" s="360">
        <v>1061</v>
      </c>
      <c r="I104" s="364">
        <v>9</v>
      </c>
      <c r="J104" s="359">
        <v>41060</v>
      </c>
      <c r="K104" s="359">
        <v>41061</v>
      </c>
      <c r="L104" s="359">
        <v>41069</v>
      </c>
      <c r="M104" s="372">
        <v>41082</v>
      </c>
      <c r="N104" s="377" t="s">
        <v>438</v>
      </c>
      <c r="O104" s="363">
        <v>300.5</v>
      </c>
      <c r="P104" s="449">
        <v>59.5</v>
      </c>
      <c r="Q104" s="247">
        <v>334</v>
      </c>
      <c r="R104" s="247">
        <v>51567457</v>
      </c>
      <c r="S104" s="399">
        <v>41067</v>
      </c>
      <c r="T104" s="484" t="s">
        <v>225</v>
      </c>
    </row>
    <row r="105" spans="1:20" ht="30.75" customHeight="1">
      <c r="A105" s="424"/>
      <c r="B105" s="423">
        <v>41061</v>
      </c>
      <c r="C105" s="424">
        <v>104</v>
      </c>
      <c r="D105" s="424">
        <v>1857</v>
      </c>
      <c r="E105" s="384" t="s">
        <v>368</v>
      </c>
      <c r="F105" s="385" t="s">
        <v>351</v>
      </c>
      <c r="G105" s="386">
        <v>2700</v>
      </c>
      <c r="H105" s="383">
        <v>1091</v>
      </c>
      <c r="I105" s="387">
        <v>43</v>
      </c>
      <c r="J105" s="382">
        <v>41059</v>
      </c>
      <c r="K105" s="382">
        <v>41073</v>
      </c>
      <c r="L105" s="382">
        <v>41081</v>
      </c>
      <c r="M105" s="382">
        <v>41081</v>
      </c>
      <c r="N105" s="388" t="s">
        <v>437</v>
      </c>
      <c r="O105" s="386">
        <v>2700</v>
      </c>
      <c r="P105" s="388">
        <v>0</v>
      </c>
      <c r="Q105" s="388">
        <v>0</v>
      </c>
      <c r="R105" s="388"/>
      <c r="S105" s="388"/>
      <c r="T105" s="483"/>
    </row>
    <row r="106" spans="1:20" ht="25.5" customHeight="1">
      <c r="A106" s="424"/>
      <c r="B106" s="359">
        <v>41065</v>
      </c>
      <c r="C106" s="360">
        <v>105</v>
      </c>
      <c r="D106" s="360">
        <v>1885</v>
      </c>
      <c r="E106" s="380" t="s">
        <v>414</v>
      </c>
      <c r="F106" s="374" t="s">
        <v>297</v>
      </c>
      <c r="G106" s="375">
        <v>180</v>
      </c>
      <c r="H106" s="373">
        <v>1099</v>
      </c>
      <c r="I106" s="376">
        <v>9</v>
      </c>
      <c r="J106" s="372">
        <v>41068</v>
      </c>
      <c r="K106" s="372">
        <v>41070</v>
      </c>
      <c r="L106" s="372">
        <v>41078</v>
      </c>
      <c r="M106" s="372">
        <v>41082</v>
      </c>
      <c r="N106" s="247" t="s">
        <v>441</v>
      </c>
      <c r="O106" s="375">
        <v>110</v>
      </c>
      <c r="P106" s="375">
        <f>G106-O106</f>
        <v>70</v>
      </c>
      <c r="Q106" s="377">
        <v>335</v>
      </c>
      <c r="R106" s="377"/>
      <c r="S106" s="377"/>
      <c r="T106" s="484" t="s">
        <v>225</v>
      </c>
    </row>
    <row r="107" spans="1:20" ht="31.5" customHeight="1">
      <c r="A107" s="405"/>
      <c r="B107" s="254">
        <v>41065</v>
      </c>
      <c r="C107" s="360">
        <v>106</v>
      </c>
      <c r="D107" s="360">
        <v>1886</v>
      </c>
      <c r="E107" s="380" t="s">
        <v>415</v>
      </c>
      <c r="F107" s="374" t="s">
        <v>347</v>
      </c>
      <c r="G107" s="375">
        <v>270</v>
      </c>
      <c r="H107" s="373">
        <v>1104</v>
      </c>
      <c r="I107" s="376">
        <v>9</v>
      </c>
      <c r="J107" s="372">
        <v>6</v>
      </c>
      <c r="K107" s="372">
        <v>7</v>
      </c>
      <c r="L107" s="372">
        <v>41075</v>
      </c>
      <c r="M107" s="372">
        <v>41088</v>
      </c>
      <c r="N107" s="575" t="s">
        <v>450</v>
      </c>
      <c r="O107" s="375">
        <v>231.99</v>
      </c>
      <c r="P107" s="449">
        <f>G107-O107</f>
        <v>38.00999999999999</v>
      </c>
      <c r="Q107" s="377" t="s">
        <v>499</v>
      </c>
      <c r="R107" s="377"/>
      <c r="S107" s="377"/>
      <c r="T107" s="484" t="s">
        <v>225</v>
      </c>
    </row>
    <row r="108" spans="1:21" ht="25.5" customHeight="1">
      <c r="A108" s="424"/>
      <c r="B108" s="254">
        <v>41079</v>
      </c>
      <c r="C108" s="360">
        <v>107</v>
      </c>
      <c r="D108" s="360">
        <v>2012</v>
      </c>
      <c r="E108" s="380" t="s">
        <v>431</v>
      </c>
      <c r="F108" s="374" t="s">
        <v>189</v>
      </c>
      <c r="G108" s="375">
        <v>540</v>
      </c>
      <c r="H108" s="373">
        <v>1193</v>
      </c>
      <c r="I108" s="376">
        <v>9</v>
      </c>
      <c r="J108" s="372">
        <v>41080</v>
      </c>
      <c r="K108" s="372">
        <v>41082</v>
      </c>
      <c r="L108" s="372">
        <v>41092</v>
      </c>
      <c r="M108" s="372">
        <v>41102</v>
      </c>
      <c r="N108" s="377" t="s">
        <v>471</v>
      </c>
      <c r="O108" s="375">
        <v>540</v>
      </c>
      <c r="P108" s="377">
        <v>0</v>
      </c>
      <c r="Q108" s="377" t="s">
        <v>462</v>
      </c>
      <c r="R108" s="377"/>
      <c r="S108" s="377"/>
      <c r="T108" s="484" t="s">
        <v>225</v>
      </c>
      <c r="U108" s="605" t="s">
        <v>532</v>
      </c>
    </row>
    <row r="109" spans="1:20" ht="25.5" customHeight="1">
      <c r="A109" s="424">
        <v>1</v>
      </c>
      <c r="B109" s="423">
        <v>41081</v>
      </c>
      <c r="C109" s="424">
        <v>108</v>
      </c>
      <c r="D109" s="424">
        <v>2109</v>
      </c>
      <c r="E109" s="586" t="s">
        <v>433</v>
      </c>
      <c r="F109" s="385" t="s">
        <v>434</v>
      </c>
      <c r="G109" s="386">
        <v>180</v>
      </c>
      <c r="H109" s="383">
        <v>1221</v>
      </c>
      <c r="I109" s="387">
        <v>14</v>
      </c>
      <c r="J109" s="382">
        <v>41082</v>
      </c>
      <c r="K109" s="382">
        <v>41082</v>
      </c>
      <c r="L109" s="382">
        <v>41092</v>
      </c>
      <c r="M109" s="382">
        <v>41123</v>
      </c>
      <c r="N109" s="388" t="s">
        <v>484</v>
      </c>
      <c r="O109" s="386">
        <v>54</v>
      </c>
      <c r="P109" s="386">
        <v>126</v>
      </c>
      <c r="Q109" s="388">
        <v>386</v>
      </c>
      <c r="R109" s="388"/>
      <c r="S109" s="388"/>
      <c r="T109" s="238" t="s">
        <v>534</v>
      </c>
    </row>
    <row r="110" spans="1:20" ht="32.25" customHeight="1">
      <c r="A110" s="405"/>
      <c r="B110" s="423">
        <v>41081</v>
      </c>
      <c r="C110" s="424">
        <v>109</v>
      </c>
      <c r="D110" s="424">
        <v>2110</v>
      </c>
      <c r="E110" s="384" t="s">
        <v>435</v>
      </c>
      <c r="F110" s="385" t="s">
        <v>351</v>
      </c>
      <c r="G110" s="386">
        <v>2700</v>
      </c>
      <c r="H110" s="383">
        <v>1222</v>
      </c>
      <c r="I110" s="387">
        <v>43</v>
      </c>
      <c r="J110" s="382">
        <v>41073</v>
      </c>
      <c r="K110" s="382">
        <v>41087</v>
      </c>
      <c r="L110" s="382">
        <v>41095</v>
      </c>
      <c r="M110" s="382">
        <v>41100</v>
      </c>
      <c r="N110" s="388" t="s">
        <v>472</v>
      </c>
      <c r="O110" s="386">
        <v>2606.2</v>
      </c>
      <c r="P110" s="386">
        <f>G110-O110</f>
        <v>93.80000000000018</v>
      </c>
      <c r="Q110" s="388">
        <v>38</v>
      </c>
      <c r="R110" s="388"/>
      <c r="S110" s="388"/>
      <c r="T110" s="401"/>
    </row>
    <row r="111" spans="1:20" ht="34.5" customHeight="1">
      <c r="A111" s="424"/>
      <c r="B111" s="584">
        <v>41096</v>
      </c>
      <c r="C111" s="585">
        <v>110</v>
      </c>
      <c r="D111" s="585">
        <v>2234</v>
      </c>
      <c r="E111" s="586" t="s">
        <v>435</v>
      </c>
      <c r="F111" s="385" t="s">
        <v>351</v>
      </c>
      <c r="G111" s="587">
        <v>2700</v>
      </c>
      <c r="H111" s="588">
        <v>1336</v>
      </c>
      <c r="I111" s="589">
        <v>43</v>
      </c>
      <c r="J111" s="590">
        <v>41088</v>
      </c>
      <c r="K111" s="590">
        <v>41102</v>
      </c>
      <c r="L111" s="590">
        <v>41110</v>
      </c>
      <c r="M111" s="382">
        <v>41113</v>
      </c>
      <c r="N111" s="388" t="s">
        <v>481</v>
      </c>
      <c r="O111" s="386">
        <v>2554.5</v>
      </c>
      <c r="P111" s="386">
        <f>G111-O111</f>
        <v>145.5</v>
      </c>
      <c r="Q111" s="388">
        <v>370</v>
      </c>
      <c r="R111" s="388"/>
      <c r="S111" s="445"/>
      <c r="T111" s="357"/>
    </row>
    <row r="112" spans="1:20" ht="36" customHeight="1">
      <c r="A112" s="424">
        <v>2</v>
      </c>
      <c r="B112" s="423">
        <v>41099</v>
      </c>
      <c r="C112" s="424">
        <v>111</v>
      </c>
      <c r="D112" s="424">
        <v>2258</v>
      </c>
      <c r="E112" s="586" t="s">
        <v>446</v>
      </c>
      <c r="F112" s="385" t="s">
        <v>351</v>
      </c>
      <c r="G112" s="386">
        <v>2700</v>
      </c>
      <c r="H112" s="383">
        <v>1341</v>
      </c>
      <c r="I112" s="387">
        <v>43</v>
      </c>
      <c r="J112" s="382">
        <v>41102</v>
      </c>
      <c r="K112" s="382">
        <v>41116</v>
      </c>
      <c r="L112" s="382">
        <v>41124</v>
      </c>
      <c r="M112" s="382">
        <v>41127</v>
      </c>
      <c r="N112" s="388" t="s">
        <v>492</v>
      </c>
      <c r="O112" s="386">
        <v>2046</v>
      </c>
      <c r="P112" s="386">
        <v>654</v>
      </c>
      <c r="Q112" s="388">
        <v>409</v>
      </c>
      <c r="R112" s="388"/>
      <c r="S112" s="445"/>
      <c r="T112" s="238" t="s">
        <v>534</v>
      </c>
    </row>
    <row r="113" spans="1:36" ht="33" customHeight="1">
      <c r="A113" s="405"/>
      <c r="B113" s="254">
        <v>41099</v>
      </c>
      <c r="C113" s="360">
        <v>112</v>
      </c>
      <c r="D113" s="360">
        <v>2244</v>
      </c>
      <c r="E113" s="380" t="s">
        <v>447</v>
      </c>
      <c r="F113" s="374" t="s">
        <v>448</v>
      </c>
      <c r="G113" s="375">
        <v>270</v>
      </c>
      <c r="H113" s="373">
        <v>1342</v>
      </c>
      <c r="I113" s="376">
        <v>9</v>
      </c>
      <c r="J113" s="372">
        <v>41095</v>
      </c>
      <c r="K113" s="372">
        <v>41097</v>
      </c>
      <c r="L113" s="372">
        <v>41105</v>
      </c>
      <c r="M113" s="372">
        <v>41108</v>
      </c>
      <c r="N113" s="377" t="s">
        <v>476</v>
      </c>
      <c r="O113" s="375">
        <v>222.5</v>
      </c>
      <c r="P113" s="449">
        <f>G113-O113:O113</f>
        <v>47.5</v>
      </c>
      <c r="Q113" s="377" t="s">
        <v>500</v>
      </c>
      <c r="R113" s="247"/>
      <c r="S113" s="445"/>
      <c r="T113" s="247" t="s">
        <v>537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ht="33" customHeight="1">
      <c r="A114" s="424"/>
      <c r="B114" s="482">
        <v>41099</v>
      </c>
      <c r="C114" s="424">
        <v>113</v>
      </c>
      <c r="D114" s="424">
        <v>2259</v>
      </c>
      <c r="E114" s="384" t="s">
        <v>449</v>
      </c>
      <c r="F114" s="385" t="s">
        <v>347</v>
      </c>
      <c r="G114" s="386">
        <v>360</v>
      </c>
      <c r="H114" s="383">
        <v>1347</v>
      </c>
      <c r="I114" s="387">
        <v>24</v>
      </c>
      <c r="J114" s="382">
        <v>41102</v>
      </c>
      <c r="K114" s="382">
        <v>41103</v>
      </c>
      <c r="L114" s="401">
        <v>41111</v>
      </c>
      <c r="M114" s="382">
        <v>41108</v>
      </c>
      <c r="N114" s="388" t="s">
        <v>475</v>
      </c>
      <c r="O114" s="386">
        <v>267</v>
      </c>
      <c r="P114" s="386">
        <f>G114-O114</f>
        <v>93</v>
      </c>
      <c r="Q114" s="388" t="s">
        <v>501</v>
      </c>
      <c r="R114" s="388"/>
      <c r="S114" s="254"/>
      <c r="T114" s="424"/>
      <c r="U114" s="416"/>
      <c r="V114" s="417"/>
      <c r="W114" s="418"/>
      <c r="X114" s="419"/>
      <c r="Y114" s="416"/>
      <c r="Z114" s="414"/>
      <c r="AA114" s="415"/>
      <c r="AB114" s="415"/>
      <c r="AC114" s="415"/>
      <c r="AD114" s="415"/>
      <c r="AE114" s="416"/>
      <c r="AF114" s="419"/>
      <c r="AG114" s="416"/>
      <c r="AH114" s="420"/>
      <c r="AI114" s="420"/>
      <c r="AJ114" s="429"/>
    </row>
    <row r="115" spans="1:36" ht="33" customHeight="1">
      <c r="A115" s="238">
        <v>3</v>
      </c>
      <c r="B115" s="502">
        <v>41102</v>
      </c>
      <c r="C115" s="351">
        <v>114</v>
      </c>
      <c r="D115" s="351">
        <v>2271</v>
      </c>
      <c r="E115" s="592" t="s">
        <v>87</v>
      </c>
      <c r="F115" s="374" t="s">
        <v>205</v>
      </c>
      <c r="G115" s="593">
        <v>180</v>
      </c>
      <c r="H115" s="594">
        <v>1375</v>
      </c>
      <c r="I115" s="595">
        <v>9</v>
      </c>
      <c r="J115" s="596">
        <v>41103</v>
      </c>
      <c r="K115" s="596">
        <v>41103</v>
      </c>
      <c r="L115" s="596">
        <v>41111</v>
      </c>
      <c r="M115" s="596">
        <v>41127</v>
      </c>
      <c r="N115" s="594" t="s">
        <v>491</v>
      </c>
      <c r="O115" s="593">
        <v>104</v>
      </c>
      <c r="P115" s="449">
        <v>76</v>
      </c>
      <c r="Q115" s="377">
        <v>408</v>
      </c>
      <c r="R115" s="351"/>
      <c r="S115" s="597"/>
      <c r="T115" s="247" t="s">
        <v>534</v>
      </c>
      <c r="U115" s="416"/>
      <c r="V115" s="417"/>
      <c r="W115" s="418"/>
      <c r="X115" s="419"/>
      <c r="Y115" s="416"/>
      <c r="Z115" s="414"/>
      <c r="AA115" s="415"/>
      <c r="AB115" s="415"/>
      <c r="AC115" s="415"/>
      <c r="AD115" s="415"/>
      <c r="AE115" s="416"/>
      <c r="AF115" s="419"/>
      <c r="AG115" s="416"/>
      <c r="AH115" s="420"/>
      <c r="AI115" s="420"/>
      <c r="AJ115" s="429"/>
    </row>
    <row r="116" spans="1:36" ht="33" customHeight="1">
      <c r="A116" s="424"/>
      <c r="B116" s="482">
        <v>41103</v>
      </c>
      <c r="C116" s="424">
        <v>115</v>
      </c>
      <c r="D116" s="424">
        <v>2289</v>
      </c>
      <c r="E116" s="384" t="s">
        <v>435</v>
      </c>
      <c r="F116" s="385" t="s">
        <v>192</v>
      </c>
      <c r="G116" s="386">
        <v>360</v>
      </c>
      <c r="H116" s="383">
        <v>1387</v>
      </c>
      <c r="I116" s="387">
        <v>23</v>
      </c>
      <c r="J116" s="382">
        <v>41105</v>
      </c>
      <c r="K116" s="382">
        <v>41106</v>
      </c>
      <c r="L116" s="401">
        <v>41114</v>
      </c>
      <c r="M116" s="382">
        <v>41113</v>
      </c>
      <c r="N116" s="388" t="s">
        <v>482</v>
      </c>
      <c r="O116" s="386">
        <v>166.8</v>
      </c>
      <c r="P116" s="386">
        <v>193.2</v>
      </c>
      <c r="Q116" s="388">
        <v>372</v>
      </c>
      <c r="R116" s="388"/>
      <c r="S116" s="254"/>
      <c r="T116" s="591"/>
      <c r="U116" s="416"/>
      <c r="V116" s="417"/>
      <c r="W116" s="418"/>
      <c r="X116" s="419"/>
      <c r="Y116" s="416"/>
      <c r="Z116" s="414"/>
      <c r="AA116" s="415"/>
      <c r="AB116" s="415"/>
      <c r="AC116" s="415"/>
      <c r="AD116" s="415"/>
      <c r="AE116" s="416"/>
      <c r="AF116" s="419"/>
      <c r="AG116" s="416"/>
      <c r="AH116" s="420"/>
      <c r="AI116" s="420"/>
      <c r="AJ116" s="429"/>
    </row>
    <row r="117" spans="1:36" ht="33" customHeight="1">
      <c r="A117" s="424"/>
      <c r="B117" s="584">
        <v>41108</v>
      </c>
      <c r="C117" s="585">
        <v>116</v>
      </c>
      <c r="D117" s="585">
        <v>2340</v>
      </c>
      <c r="E117" s="586" t="s">
        <v>117</v>
      </c>
      <c r="F117" s="385" t="s">
        <v>349</v>
      </c>
      <c r="G117" s="587">
        <v>360</v>
      </c>
      <c r="H117" s="588">
        <v>1423</v>
      </c>
      <c r="I117" s="589">
        <v>24</v>
      </c>
      <c r="J117" s="590">
        <v>41109</v>
      </c>
      <c r="K117" s="590">
        <v>41110</v>
      </c>
      <c r="L117" s="590">
        <v>41118</v>
      </c>
      <c r="M117" s="590">
        <v>41116</v>
      </c>
      <c r="N117" s="588" t="s">
        <v>483</v>
      </c>
      <c r="O117" s="587">
        <v>166.2</v>
      </c>
      <c r="P117" s="587">
        <f>G117-O117</f>
        <v>193.8</v>
      </c>
      <c r="Q117" s="588">
        <v>371</v>
      </c>
      <c r="R117" s="588"/>
      <c r="S117" s="502"/>
      <c r="T117" s="585"/>
      <c r="U117" s="416"/>
      <c r="V117" s="417"/>
      <c r="W117" s="418"/>
      <c r="X117" s="419"/>
      <c r="Y117" s="416"/>
      <c r="Z117" s="414"/>
      <c r="AA117" s="415"/>
      <c r="AB117" s="415"/>
      <c r="AC117" s="415"/>
      <c r="AD117" s="415"/>
      <c r="AE117" s="416"/>
      <c r="AF117" s="419"/>
      <c r="AG117" s="416"/>
      <c r="AH117" s="420"/>
      <c r="AI117" s="420"/>
      <c r="AJ117" s="429"/>
    </row>
    <row r="118" spans="1:36" ht="33" customHeight="1">
      <c r="A118" s="424">
        <v>4</v>
      </c>
      <c r="B118" s="502">
        <v>41108</v>
      </c>
      <c r="C118" s="351">
        <v>117</v>
      </c>
      <c r="D118" s="351">
        <v>2341</v>
      </c>
      <c r="E118" s="592" t="s">
        <v>473</v>
      </c>
      <c r="F118" s="374" t="s">
        <v>322</v>
      </c>
      <c r="G118" s="593">
        <v>180</v>
      </c>
      <c r="H118" s="594">
        <v>1424</v>
      </c>
      <c r="I118" s="595">
        <v>9</v>
      </c>
      <c r="J118" s="596">
        <v>41110</v>
      </c>
      <c r="K118" s="596">
        <v>41110</v>
      </c>
      <c r="L118" s="596">
        <v>41118</v>
      </c>
      <c r="M118" s="372">
        <v>41130</v>
      </c>
      <c r="N118" s="377" t="s">
        <v>490</v>
      </c>
      <c r="O118" s="375">
        <v>180</v>
      </c>
      <c r="P118" s="373">
        <v>0</v>
      </c>
      <c r="Q118" s="377">
        <v>0</v>
      </c>
      <c r="R118" s="247"/>
      <c r="S118" s="445"/>
      <c r="T118" s="247" t="s">
        <v>534</v>
      </c>
      <c r="U118" s="416"/>
      <c r="V118" s="417"/>
      <c r="W118" s="418"/>
      <c r="X118" s="419"/>
      <c r="Y118" s="416"/>
      <c r="Z118" s="414"/>
      <c r="AA118" s="415"/>
      <c r="AB118" s="415"/>
      <c r="AC118" s="415"/>
      <c r="AD118" s="415"/>
      <c r="AE118" s="416"/>
      <c r="AF118" s="419"/>
      <c r="AG118" s="416"/>
      <c r="AH118" s="420"/>
      <c r="AI118" s="420"/>
      <c r="AJ118" s="429"/>
    </row>
    <row r="119" spans="1:36" ht="33" customHeight="1">
      <c r="A119" s="238">
        <v>5</v>
      </c>
      <c r="B119" s="482">
        <v>41124</v>
      </c>
      <c r="C119" s="424">
        <v>118</v>
      </c>
      <c r="D119" s="424">
        <v>2575</v>
      </c>
      <c r="E119" s="586" t="s">
        <v>446</v>
      </c>
      <c r="F119" s="385" t="s">
        <v>351</v>
      </c>
      <c r="G119" s="386">
        <v>2700</v>
      </c>
      <c r="H119" s="383">
        <v>1515</v>
      </c>
      <c r="I119" s="387">
        <v>43</v>
      </c>
      <c r="J119" s="382">
        <v>41117</v>
      </c>
      <c r="K119" s="382">
        <v>41132</v>
      </c>
      <c r="L119" s="401">
        <v>41140</v>
      </c>
      <c r="M119" s="382">
        <v>41142</v>
      </c>
      <c r="N119" s="388" t="s">
        <v>513</v>
      </c>
      <c r="O119" s="386">
        <v>1826.5</v>
      </c>
      <c r="P119" s="386">
        <f>G119-O119</f>
        <v>873.5</v>
      </c>
      <c r="Q119" s="388">
        <v>425</v>
      </c>
      <c r="R119" s="388"/>
      <c r="S119" s="254"/>
      <c r="T119" s="50" t="s">
        <v>523</v>
      </c>
      <c r="U119" s="416"/>
      <c r="V119" s="417"/>
      <c r="W119" s="418"/>
      <c r="X119" s="419"/>
      <c r="Y119" s="416"/>
      <c r="Z119" s="414"/>
      <c r="AA119" s="415"/>
      <c r="AB119" s="415"/>
      <c r="AC119" s="415"/>
      <c r="AD119" s="415"/>
      <c r="AE119" s="416"/>
      <c r="AF119" s="419"/>
      <c r="AG119" s="416"/>
      <c r="AH119" s="420"/>
      <c r="AI119" s="420"/>
      <c r="AJ119" s="429"/>
    </row>
    <row r="120" spans="1:36" ht="33" customHeight="1">
      <c r="A120" s="424">
        <v>6</v>
      </c>
      <c r="B120" s="482">
        <v>41124</v>
      </c>
      <c r="C120" s="424">
        <v>119</v>
      </c>
      <c r="D120" s="424">
        <v>2577</v>
      </c>
      <c r="E120" s="586" t="s">
        <v>485</v>
      </c>
      <c r="F120" s="385" t="s">
        <v>198</v>
      </c>
      <c r="G120" s="386">
        <v>540</v>
      </c>
      <c r="H120" s="383">
        <v>1530</v>
      </c>
      <c r="I120" s="387">
        <v>39</v>
      </c>
      <c r="J120" s="382">
        <v>41126</v>
      </c>
      <c r="K120" s="382">
        <v>41128</v>
      </c>
      <c r="L120" s="401">
        <v>41136</v>
      </c>
      <c r="M120" s="382">
        <v>41134</v>
      </c>
      <c r="N120" s="388" t="s">
        <v>489</v>
      </c>
      <c r="O120" s="386">
        <v>321</v>
      </c>
      <c r="P120" s="386">
        <v>219</v>
      </c>
      <c r="Q120" s="388">
        <v>407</v>
      </c>
      <c r="R120" s="388"/>
      <c r="S120" s="254"/>
      <c r="T120" s="238" t="s">
        <v>523</v>
      </c>
      <c r="U120" s="416"/>
      <c r="V120" s="417"/>
      <c r="W120" s="418"/>
      <c r="X120" s="419"/>
      <c r="Y120" s="416"/>
      <c r="Z120" s="414"/>
      <c r="AA120" s="415"/>
      <c r="AB120" s="415"/>
      <c r="AC120" s="415"/>
      <c r="AD120" s="415"/>
      <c r="AE120" s="416"/>
      <c r="AF120" s="419"/>
      <c r="AG120" s="416"/>
      <c r="AH120" s="420"/>
      <c r="AI120" s="420"/>
      <c r="AJ120" s="429"/>
    </row>
    <row r="121" spans="1:20" ht="30.75" customHeight="1">
      <c r="A121" s="238">
        <v>7</v>
      </c>
      <c r="B121" s="502">
        <v>41129</v>
      </c>
      <c r="C121" s="351">
        <v>120</v>
      </c>
      <c r="D121" s="351">
        <v>2600</v>
      </c>
      <c r="E121" s="592" t="s">
        <v>486</v>
      </c>
      <c r="F121" s="374" t="s">
        <v>203</v>
      </c>
      <c r="G121" s="593">
        <v>270</v>
      </c>
      <c r="H121" s="594">
        <v>1545</v>
      </c>
      <c r="I121" s="595">
        <v>9</v>
      </c>
      <c r="J121" s="596">
        <v>41131</v>
      </c>
      <c r="K121" s="596">
        <v>41132</v>
      </c>
      <c r="L121" s="596">
        <v>41140</v>
      </c>
      <c r="M121" s="596">
        <v>41144</v>
      </c>
      <c r="N121" s="606" t="s">
        <v>512</v>
      </c>
      <c r="O121" s="593">
        <v>243</v>
      </c>
      <c r="P121" s="607">
        <f>G121-O121</f>
        <v>27</v>
      </c>
      <c r="Q121" s="594">
        <v>426</v>
      </c>
      <c r="R121" s="351"/>
      <c r="S121" s="597"/>
      <c r="T121" s="238" t="s">
        <v>534</v>
      </c>
    </row>
    <row r="122" spans="1:20" ht="25.5" customHeight="1">
      <c r="A122" s="238">
        <v>8</v>
      </c>
      <c r="B122" s="482">
        <v>41129</v>
      </c>
      <c r="C122" s="424">
        <v>121</v>
      </c>
      <c r="D122" s="424">
        <v>2601</v>
      </c>
      <c r="E122" s="586" t="s">
        <v>415</v>
      </c>
      <c r="F122" s="385" t="s">
        <v>203</v>
      </c>
      <c r="G122" s="386">
        <v>270</v>
      </c>
      <c r="H122" s="383">
        <v>1546</v>
      </c>
      <c r="I122" s="387">
        <v>9</v>
      </c>
      <c r="J122" s="382">
        <v>41131</v>
      </c>
      <c r="K122" s="382">
        <v>41132</v>
      </c>
      <c r="L122" s="401">
        <v>41140</v>
      </c>
      <c r="M122" s="382">
        <v>41148</v>
      </c>
      <c r="N122" s="388" t="s">
        <v>515</v>
      </c>
      <c r="O122" s="386">
        <v>239</v>
      </c>
      <c r="P122" s="386">
        <f>G122-O122</f>
        <v>31</v>
      </c>
      <c r="Q122" s="388">
        <v>433</v>
      </c>
      <c r="R122" s="388"/>
      <c r="S122" s="254"/>
      <c r="T122" s="238" t="s">
        <v>534</v>
      </c>
    </row>
    <row r="123" spans="1:20" ht="25.5" customHeight="1">
      <c r="A123" s="238">
        <v>9</v>
      </c>
      <c r="B123" s="482">
        <v>41134</v>
      </c>
      <c r="C123" s="424">
        <v>125</v>
      </c>
      <c r="D123" s="424">
        <v>2684</v>
      </c>
      <c r="E123" s="586" t="s">
        <v>493</v>
      </c>
      <c r="F123" s="385" t="s">
        <v>198</v>
      </c>
      <c r="G123" s="386">
        <v>180</v>
      </c>
      <c r="H123" s="383">
        <v>1646</v>
      </c>
      <c r="I123" s="387">
        <v>51</v>
      </c>
      <c r="J123" s="382">
        <v>41135</v>
      </c>
      <c r="K123" s="382">
        <v>41136</v>
      </c>
      <c r="L123" s="401">
        <v>41144</v>
      </c>
      <c r="M123" s="382">
        <v>41138</v>
      </c>
      <c r="N123" s="388" t="s">
        <v>505</v>
      </c>
      <c r="O123" s="386">
        <v>91</v>
      </c>
      <c r="P123" s="386">
        <v>89</v>
      </c>
      <c r="Q123" s="388">
        <v>413</v>
      </c>
      <c r="R123" s="388"/>
      <c r="S123" s="254"/>
      <c r="T123" s="600" t="s">
        <v>523</v>
      </c>
    </row>
    <row r="124" spans="1:20" ht="25.5" customHeight="1">
      <c r="A124" s="238">
        <v>10</v>
      </c>
      <c r="B124" s="482">
        <v>41129</v>
      </c>
      <c r="C124" s="424">
        <v>122</v>
      </c>
      <c r="D124" s="424">
        <v>2629</v>
      </c>
      <c r="E124" s="586" t="s">
        <v>449</v>
      </c>
      <c r="F124" s="385" t="s">
        <v>487</v>
      </c>
      <c r="G124" s="386">
        <v>540</v>
      </c>
      <c r="H124" s="383">
        <v>1547</v>
      </c>
      <c r="I124" s="387">
        <v>24</v>
      </c>
      <c r="J124" s="382">
        <v>41136</v>
      </c>
      <c r="K124" s="382">
        <v>41138</v>
      </c>
      <c r="L124" s="401">
        <v>41146</v>
      </c>
      <c r="M124" s="382">
        <v>41143</v>
      </c>
      <c r="N124" s="388" t="s">
        <v>511</v>
      </c>
      <c r="O124" s="386">
        <f>493.5-34</f>
        <v>459.5</v>
      </c>
      <c r="P124" s="386">
        <f aca="true" t="shared" si="1" ref="P124:P130">G124-O124</f>
        <v>80.5</v>
      </c>
      <c r="Q124" s="388">
        <v>427</v>
      </c>
      <c r="R124" s="388"/>
      <c r="S124" s="254"/>
      <c r="T124" s="238" t="s">
        <v>523</v>
      </c>
    </row>
    <row r="125" spans="1:20" ht="31.5" customHeight="1">
      <c r="A125" s="424"/>
      <c r="B125" s="482">
        <v>41131</v>
      </c>
      <c r="C125" s="424">
        <v>124</v>
      </c>
      <c r="D125" s="424">
        <v>2679</v>
      </c>
      <c r="E125" s="384" t="s">
        <v>488</v>
      </c>
      <c r="F125" s="385" t="s">
        <v>434</v>
      </c>
      <c r="G125" s="386">
        <v>270</v>
      </c>
      <c r="H125" s="383">
        <v>1618</v>
      </c>
      <c r="I125" s="387">
        <v>5</v>
      </c>
      <c r="J125" s="382">
        <v>41138</v>
      </c>
      <c r="K125" s="382">
        <v>41139</v>
      </c>
      <c r="L125" s="401">
        <v>41147</v>
      </c>
      <c r="M125" s="382">
        <v>41163</v>
      </c>
      <c r="N125" s="388" t="s">
        <v>542</v>
      </c>
      <c r="O125" s="386">
        <v>81</v>
      </c>
      <c r="P125" s="386">
        <f t="shared" si="1"/>
        <v>189</v>
      </c>
      <c r="Q125" s="388">
        <v>446</v>
      </c>
      <c r="R125" s="388"/>
      <c r="S125" s="254"/>
      <c r="T125" s="598" t="s">
        <v>601</v>
      </c>
    </row>
    <row r="126" spans="1:20" ht="33" customHeight="1">
      <c r="A126" s="424"/>
      <c r="B126" s="502">
        <v>41134</v>
      </c>
      <c r="C126" s="351">
        <v>126</v>
      </c>
      <c r="D126" s="351">
        <v>2680</v>
      </c>
      <c r="E126" s="592" t="s">
        <v>494</v>
      </c>
      <c r="F126" s="374" t="s">
        <v>497</v>
      </c>
      <c r="G126" s="593">
        <v>270</v>
      </c>
      <c r="H126" s="594">
        <v>1627</v>
      </c>
      <c r="I126" s="595">
        <v>9</v>
      </c>
      <c r="J126" s="596">
        <v>41136</v>
      </c>
      <c r="K126" s="596">
        <v>41137</v>
      </c>
      <c r="L126" s="596">
        <v>41147</v>
      </c>
      <c r="M126" s="596" t="s">
        <v>518</v>
      </c>
      <c r="N126" s="594" t="s">
        <v>232</v>
      </c>
      <c r="O126" s="593">
        <v>270</v>
      </c>
      <c r="P126" s="594">
        <f t="shared" si="1"/>
        <v>0</v>
      </c>
      <c r="Q126" s="594">
        <v>0</v>
      </c>
      <c r="R126" s="594"/>
      <c r="S126" s="601"/>
      <c r="T126" s="599" t="s">
        <v>504</v>
      </c>
    </row>
    <row r="127" spans="1:21" ht="31.5" customHeight="1">
      <c r="A127" s="424"/>
      <c r="B127" s="482">
        <v>41138</v>
      </c>
      <c r="C127" s="424">
        <v>133</v>
      </c>
      <c r="D127" s="424">
        <v>2773</v>
      </c>
      <c r="E127" s="586" t="s">
        <v>503</v>
      </c>
      <c r="F127" s="385" t="s">
        <v>147</v>
      </c>
      <c r="G127" s="386">
        <v>1080</v>
      </c>
      <c r="H127" s="383">
        <v>1693</v>
      </c>
      <c r="I127" s="387">
        <v>49</v>
      </c>
      <c r="J127" s="401">
        <v>41140</v>
      </c>
      <c r="K127" s="382">
        <v>41145</v>
      </c>
      <c r="L127" s="401">
        <v>41155</v>
      </c>
      <c r="M127" s="382">
        <v>41148</v>
      </c>
      <c r="N127" s="388" t="s">
        <v>514</v>
      </c>
      <c r="O127" s="386">
        <v>1043</v>
      </c>
      <c r="P127" s="386">
        <f t="shared" si="1"/>
        <v>37</v>
      </c>
      <c r="Q127" s="388">
        <v>424</v>
      </c>
      <c r="R127" s="238"/>
      <c r="S127" s="400"/>
      <c r="T127" s="639" t="s">
        <v>523</v>
      </c>
      <c r="U127" s="221" t="s">
        <v>589</v>
      </c>
    </row>
    <row r="128" spans="1:20" ht="30" customHeight="1">
      <c r="A128" s="424"/>
      <c r="B128" s="502">
        <v>41134</v>
      </c>
      <c r="C128" s="351">
        <v>127</v>
      </c>
      <c r="D128" s="351">
        <v>2681</v>
      </c>
      <c r="E128" s="592" t="s">
        <v>495</v>
      </c>
      <c r="F128" s="374" t="s">
        <v>147</v>
      </c>
      <c r="G128" s="593">
        <v>720</v>
      </c>
      <c r="H128" s="594">
        <v>1628</v>
      </c>
      <c r="I128" s="595">
        <v>9</v>
      </c>
      <c r="J128" s="596">
        <v>41140</v>
      </c>
      <c r="K128" s="596">
        <v>41144</v>
      </c>
      <c r="L128" s="596">
        <v>41154</v>
      </c>
      <c r="M128" s="596">
        <v>41156</v>
      </c>
      <c r="N128" s="594" t="s">
        <v>520</v>
      </c>
      <c r="O128" s="593">
        <v>704</v>
      </c>
      <c r="P128" s="608">
        <f t="shared" si="1"/>
        <v>16</v>
      </c>
      <c r="Q128" s="594">
        <v>447</v>
      </c>
      <c r="R128" s="351"/>
      <c r="S128" s="597"/>
      <c r="T128" s="641" t="s">
        <v>521</v>
      </c>
    </row>
    <row r="129" spans="1:20" ht="25.5" customHeight="1">
      <c r="A129" s="424"/>
      <c r="B129" s="482">
        <v>41136</v>
      </c>
      <c r="C129" s="424">
        <v>130</v>
      </c>
      <c r="D129" s="424">
        <v>2685</v>
      </c>
      <c r="E129" s="384" t="s">
        <v>498</v>
      </c>
      <c r="F129" s="385" t="s">
        <v>434</v>
      </c>
      <c r="G129" s="386">
        <v>720</v>
      </c>
      <c r="H129" s="383">
        <v>1648</v>
      </c>
      <c r="I129" s="387">
        <v>18</v>
      </c>
      <c r="J129" s="382">
        <v>41140</v>
      </c>
      <c r="K129" s="382">
        <v>41144</v>
      </c>
      <c r="L129" s="401">
        <v>41154</v>
      </c>
      <c r="M129" s="382">
        <v>41156</v>
      </c>
      <c r="N129" s="388" t="s">
        <v>541</v>
      </c>
      <c r="O129" s="386">
        <v>528</v>
      </c>
      <c r="P129" s="386">
        <f t="shared" si="1"/>
        <v>192</v>
      </c>
      <c r="Q129" s="388">
        <v>445</v>
      </c>
      <c r="R129" s="238"/>
      <c r="S129" s="400"/>
      <c r="T129" s="639" t="s">
        <v>524</v>
      </c>
    </row>
    <row r="130" spans="1:20" ht="25.5" customHeight="1">
      <c r="A130" s="238">
        <v>11</v>
      </c>
      <c r="B130" s="502">
        <v>41134</v>
      </c>
      <c r="C130" s="351">
        <v>128</v>
      </c>
      <c r="D130" s="351">
        <v>2685</v>
      </c>
      <c r="E130" s="592" t="s">
        <v>293</v>
      </c>
      <c r="F130" s="374" t="s">
        <v>147</v>
      </c>
      <c r="G130" s="593">
        <v>720</v>
      </c>
      <c r="H130" s="594">
        <v>1629</v>
      </c>
      <c r="I130" s="595">
        <v>9</v>
      </c>
      <c r="J130" s="596">
        <v>41140</v>
      </c>
      <c r="K130" s="596">
        <v>41144</v>
      </c>
      <c r="L130" s="596">
        <v>41154</v>
      </c>
      <c r="M130" s="596">
        <v>41150</v>
      </c>
      <c r="N130" s="594" t="s">
        <v>517</v>
      </c>
      <c r="O130" s="593">
        <v>702.9</v>
      </c>
      <c r="P130" s="608">
        <f t="shared" si="1"/>
        <v>17.100000000000023</v>
      </c>
      <c r="Q130" s="594">
        <v>431</v>
      </c>
      <c r="R130" s="351"/>
      <c r="S130" s="597"/>
      <c r="T130" s="641" t="s">
        <v>523</v>
      </c>
    </row>
    <row r="131" spans="1:20" ht="30.75" customHeight="1">
      <c r="A131" s="424"/>
      <c r="B131" s="482">
        <v>41143</v>
      </c>
      <c r="C131" s="424">
        <v>137</v>
      </c>
      <c r="D131" s="424">
        <v>2773</v>
      </c>
      <c r="E131" s="384" t="s">
        <v>414</v>
      </c>
      <c r="F131" s="385" t="s">
        <v>198</v>
      </c>
      <c r="G131" s="386">
        <f>2.5*180</f>
        <v>450</v>
      </c>
      <c r="H131" s="383">
        <v>1708</v>
      </c>
      <c r="I131" s="387">
        <v>9</v>
      </c>
      <c r="J131" s="401">
        <v>41144</v>
      </c>
      <c r="K131" s="382">
        <v>41146</v>
      </c>
      <c r="L131" s="401">
        <v>41156</v>
      </c>
      <c r="M131" s="401">
        <v>41156</v>
      </c>
      <c r="N131" s="388" t="s">
        <v>522</v>
      </c>
      <c r="O131" s="386">
        <v>450</v>
      </c>
      <c r="P131" s="386">
        <v>0</v>
      </c>
      <c r="Q131" s="388">
        <v>0</v>
      </c>
      <c r="R131" s="388"/>
      <c r="S131" s="254"/>
      <c r="T131" s="639" t="s">
        <v>523</v>
      </c>
    </row>
    <row r="132" spans="1:20" ht="30" customHeight="1">
      <c r="A132" s="424"/>
      <c r="B132" s="482">
        <v>41137</v>
      </c>
      <c r="C132" s="424">
        <v>131</v>
      </c>
      <c r="D132" s="424">
        <v>2747</v>
      </c>
      <c r="E132" s="384" t="s">
        <v>221</v>
      </c>
      <c r="F132" s="385" t="s">
        <v>147</v>
      </c>
      <c r="G132" s="386">
        <v>900</v>
      </c>
      <c r="H132" s="383"/>
      <c r="I132" s="387">
        <v>49</v>
      </c>
      <c r="J132" s="401">
        <v>41140</v>
      </c>
      <c r="K132" s="382">
        <v>41144</v>
      </c>
      <c r="L132" s="401">
        <v>41154</v>
      </c>
      <c r="M132" s="401" t="s">
        <v>518</v>
      </c>
      <c r="N132" s="388" t="s">
        <v>232</v>
      </c>
      <c r="O132" s="386">
        <v>900</v>
      </c>
      <c r="P132" s="386"/>
      <c r="Q132" s="388">
        <v>0</v>
      </c>
      <c r="R132" s="388"/>
      <c r="S132" s="254"/>
      <c r="T132" s="639" t="s">
        <v>502</v>
      </c>
    </row>
    <row r="133" spans="1:20" ht="32.25" customHeight="1">
      <c r="A133" s="238">
        <v>12</v>
      </c>
      <c r="B133" s="482">
        <v>41129</v>
      </c>
      <c r="C133" s="424">
        <v>123</v>
      </c>
      <c r="D133" s="424">
        <v>2748</v>
      </c>
      <c r="E133" s="586" t="s">
        <v>240</v>
      </c>
      <c r="F133" s="385" t="s">
        <v>434</v>
      </c>
      <c r="G133" s="386">
        <v>1500</v>
      </c>
      <c r="H133" s="383">
        <v>1548</v>
      </c>
      <c r="I133" s="387">
        <v>18</v>
      </c>
      <c r="J133" s="382">
        <v>41140</v>
      </c>
      <c r="K133" s="382">
        <v>41145</v>
      </c>
      <c r="L133" s="401">
        <v>41155</v>
      </c>
      <c r="M133" s="382">
        <v>41149</v>
      </c>
      <c r="N133" s="388" t="s">
        <v>516</v>
      </c>
      <c r="O133" s="582">
        <v>1250</v>
      </c>
      <c r="P133" s="386">
        <v>250</v>
      </c>
      <c r="Q133" s="388">
        <v>432</v>
      </c>
      <c r="R133" s="238"/>
      <c r="S133" s="400"/>
      <c r="T133" s="639" t="s">
        <v>523</v>
      </c>
    </row>
    <row r="134" spans="1:20" ht="32.25" customHeight="1">
      <c r="A134" s="238"/>
      <c r="B134" s="482">
        <v>41142</v>
      </c>
      <c r="C134" s="424">
        <v>134</v>
      </c>
      <c r="D134" s="424">
        <v>2747</v>
      </c>
      <c r="E134" s="384" t="s">
        <v>366</v>
      </c>
      <c r="F134" s="385" t="s">
        <v>147</v>
      </c>
      <c r="G134" s="386">
        <v>420</v>
      </c>
      <c r="H134" s="383">
        <v>1699</v>
      </c>
      <c r="I134" s="387">
        <v>14</v>
      </c>
      <c r="J134" s="401">
        <v>41143</v>
      </c>
      <c r="K134" s="382">
        <v>41145</v>
      </c>
      <c r="L134" s="401">
        <v>41155</v>
      </c>
      <c r="M134" s="382">
        <v>41157</v>
      </c>
      <c r="N134" s="388" t="s">
        <v>519</v>
      </c>
      <c r="O134" s="386">
        <v>420</v>
      </c>
      <c r="P134" s="386">
        <v>0</v>
      </c>
      <c r="Q134" s="388">
        <v>0</v>
      </c>
      <c r="R134" s="388"/>
      <c r="S134" s="254"/>
      <c r="T134" s="639" t="s">
        <v>524</v>
      </c>
    </row>
    <row r="135" spans="1:20" ht="30" customHeight="1">
      <c r="A135" s="424"/>
      <c r="B135" s="482">
        <v>41142</v>
      </c>
      <c r="C135" s="424">
        <v>135</v>
      </c>
      <c r="D135" s="424">
        <v>2748</v>
      </c>
      <c r="E135" s="384" t="s">
        <v>151</v>
      </c>
      <c r="F135" s="385" t="s">
        <v>147</v>
      </c>
      <c r="G135" s="386">
        <v>360</v>
      </c>
      <c r="H135" s="383">
        <v>1700</v>
      </c>
      <c r="I135" s="387">
        <v>14</v>
      </c>
      <c r="J135" s="401">
        <v>41143</v>
      </c>
      <c r="K135" s="382">
        <v>41145</v>
      </c>
      <c r="L135" s="401">
        <v>41155</v>
      </c>
      <c r="M135" s="382">
        <v>41157</v>
      </c>
      <c r="N135" s="388" t="s">
        <v>519</v>
      </c>
      <c r="O135" s="386">
        <v>360</v>
      </c>
      <c r="P135" s="386">
        <v>0</v>
      </c>
      <c r="Q135" s="388">
        <v>0</v>
      </c>
      <c r="R135" s="388"/>
      <c r="S135" s="254"/>
      <c r="T135" s="639" t="s">
        <v>524</v>
      </c>
    </row>
    <row r="136" spans="1:20" ht="27.75" customHeight="1">
      <c r="A136" s="424"/>
      <c r="B136" s="502">
        <v>41143</v>
      </c>
      <c r="C136" s="351">
        <v>136</v>
      </c>
      <c r="D136" s="351">
        <v>2772</v>
      </c>
      <c r="E136" s="592" t="s">
        <v>400</v>
      </c>
      <c r="F136" s="374" t="s">
        <v>288</v>
      </c>
      <c r="G136" s="593">
        <f>1.5*180</f>
        <v>270</v>
      </c>
      <c r="H136" s="594">
        <v>1707</v>
      </c>
      <c r="I136" s="595">
        <v>9</v>
      </c>
      <c r="J136" s="596">
        <v>41144</v>
      </c>
      <c r="K136" s="596">
        <v>41146</v>
      </c>
      <c r="L136" s="596">
        <v>41156</v>
      </c>
      <c r="M136" s="596">
        <v>41157</v>
      </c>
      <c r="N136" s="594" t="s">
        <v>539</v>
      </c>
      <c r="O136" s="593">
        <v>263.2</v>
      </c>
      <c r="P136" s="593">
        <f>G136-O136</f>
        <v>6.800000000000011</v>
      </c>
      <c r="Q136" s="594">
        <v>444</v>
      </c>
      <c r="R136" s="594"/>
      <c r="S136" s="601"/>
      <c r="T136" s="641" t="s">
        <v>540</v>
      </c>
    </row>
    <row r="137" spans="1:20" ht="33.75" customHeight="1">
      <c r="A137" s="424"/>
      <c r="B137" s="502">
        <v>41143</v>
      </c>
      <c r="C137" s="351">
        <v>138</v>
      </c>
      <c r="D137" s="351">
        <v>2774</v>
      </c>
      <c r="E137" s="592" t="s">
        <v>509</v>
      </c>
      <c r="F137" s="374" t="s">
        <v>198</v>
      </c>
      <c r="G137" s="593">
        <f>2*180</f>
        <v>360</v>
      </c>
      <c r="H137" s="594">
        <v>1709</v>
      </c>
      <c r="I137" s="595">
        <v>9</v>
      </c>
      <c r="J137" s="596">
        <v>41144</v>
      </c>
      <c r="K137" s="596">
        <v>41146</v>
      </c>
      <c r="L137" s="596">
        <v>41156</v>
      </c>
      <c r="M137" s="596">
        <v>41157</v>
      </c>
      <c r="N137" s="594" t="s">
        <v>543</v>
      </c>
      <c r="O137" s="593">
        <v>360</v>
      </c>
      <c r="P137" s="593">
        <v>0</v>
      </c>
      <c r="Q137" s="594">
        <v>0</v>
      </c>
      <c r="R137" s="351"/>
      <c r="S137" s="597"/>
      <c r="T137" s="641" t="s">
        <v>540</v>
      </c>
    </row>
    <row r="138" spans="1:20" ht="27" customHeight="1">
      <c r="A138" s="424"/>
      <c r="B138" s="502">
        <v>41137</v>
      </c>
      <c r="C138" s="351">
        <v>132</v>
      </c>
      <c r="D138" s="351">
        <v>2716</v>
      </c>
      <c r="E138" s="592" t="s">
        <v>87</v>
      </c>
      <c r="F138" s="374" t="s">
        <v>204</v>
      </c>
      <c r="G138" s="593">
        <v>180</v>
      </c>
      <c r="H138" s="594">
        <v>1694</v>
      </c>
      <c r="I138" s="595">
        <v>9</v>
      </c>
      <c r="J138" s="596">
        <v>41138</v>
      </c>
      <c r="K138" s="596">
        <v>41139</v>
      </c>
      <c r="L138" s="596">
        <v>41147</v>
      </c>
      <c r="M138" s="596">
        <v>41159</v>
      </c>
      <c r="N138" s="594" t="s">
        <v>536</v>
      </c>
      <c r="O138" s="593">
        <f>167-6</f>
        <v>161</v>
      </c>
      <c r="P138" s="593">
        <f>G138-O138</f>
        <v>19</v>
      </c>
      <c r="Q138" s="594" t="s">
        <v>598</v>
      </c>
      <c r="R138" s="594"/>
      <c r="S138" s="601"/>
      <c r="T138" s="351" t="s">
        <v>508</v>
      </c>
    </row>
    <row r="139" spans="1:20" ht="30.75" customHeight="1">
      <c r="A139" s="424"/>
      <c r="B139" s="502">
        <v>41134</v>
      </c>
      <c r="C139" s="351">
        <v>129</v>
      </c>
      <c r="D139" s="351">
        <v>2683</v>
      </c>
      <c r="E139" s="592" t="s">
        <v>496</v>
      </c>
      <c r="F139" s="374" t="s">
        <v>147</v>
      </c>
      <c r="G139" s="593">
        <v>630</v>
      </c>
      <c r="H139" s="594">
        <v>1630</v>
      </c>
      <c r="I139" s="595">
        <v>9</v>
      </c>
      <c r="J139" s="596">
        <v>41140</v>
      </c>
      <c r="K139" s="596">
        <v>41143</v>
      </c>
      <c r="L139" s="596">
        <v>41153</v>
      </c>
      <c r="M139" s="596">
        <v>41159</v>
      </c>
      <c r="N139" s="594" t="s">
        <v>535</v>
      </c>
      <c r="O139" s="593">
        <v>197</v>
      </c>
      <c r="P139" s="593">
        <f>G139-O139</f>
        <v>433</v>
      </c>
      <c r="Q139" s="594">
        <v>443</v>
      </c>
      <c r="R139" s="351"/>
      <c r="S139" s="597"/>
      <c r="T139" s="641" t="s">
        <v>508</v>
      </c>
    </row>
    <row r="140" spans="1:20" ht="31.5" customHeight="1">
      <c r="A140" s="424"/>
      <c r="B140" s="482">
        <v>41159</v>
      </c>
      <c r="C140" s="424">
        <v>142</v>
      </c>
      <c r="D140" s="424">
        <v>2928</v>
      </c>
      <c r="E140" s="384" t="s">
        <v>528</v>
      </c>
      <c r="F140" s="385" t="s">
        <v>355</v>
      </c>
      <c r="G140" s="386">
        <v>900</v>
      </c>
      <c r="H140" s="383">
        <v>1853</v>
      </c>
      <c r="I140" s="387">
        <v>36</v>
      </c>
      <c r="J140" s="401">
        <v>41161</v>
      </c>
      <c r="K140" s="382">
        <v>41166</v>
      </c>
      <c r="L140" s="401">
        <v>41174</v>
      </c>
      <c r="M140" s="382">
        <v>41170</v>
      </c>
      <c r="N140" s="388" t="s">
        <v>579</v>
      </c>
      <c r="O140" s="386">
        <v>256.7</v>
      </c>
      <c r="P140" s="386">
        <f>G140-O140</f>
        <v>643.3</v>
      </c>
      <c r="Q140" s="388">
        <v>462</v>
      </c>
      <c r="R140" s="388"/>
      <c r="S140" s="254"/>
      <c r="T140" s="639"/>
    </row>
    <row r="141" spans="1:20" ht="27.75" customHeight="1">
      <c r="A141" s="424"/>
      <c r="B141" s="482">
        <v>41159</v>
      </c>
      <c r="C141" s="424">
        <v>149</v>
      </c>
      <c r="D141" s="424">
        <v>2929</v>
      </c>
      <c r="E141" s="384" t="s">
        <v>495</v>
      </c>
      <c r="F141" s="385" t="s">
        <v>434</v>
      </c>
      <c r="G141" s="386">
        <v>540</v>
      </c>
      <c r="H141" s="383">
        <v>1859</v>
      </c>
      <c r="I141" s="387">
        <v>9</v>
      </c>
      <c r="J141" s="401">
        <v>41165</v>
      </c>
      <c r="K141" s="382">
        <v>41168</v>
      </c>
      <c r="L141" s="401">
        <v>41176</v>
      </c>
      <c r="M141" s="382">
        <v>41171</v>
      </c>
      <c r="N141" s="388" t="s">
        <v>584</v>
      </c>
      <c r="O141" s="386">
        <v>540</v>
      </c>
      <c r="P141" s="386">
        <v>0</v>
      </c>
      <c r="Q141" s="388"/>
      <c r="R141" s="388"/>
      <c r="S141" s="254"/>
      <c r="T141" s="639"/>
    </row>
    <row r="142" spans="1:20" ht="27.75" customHeight="1">
      <c r="A142" s="424"/>
      <c r="B142" s="482">
        <v>41159</v>
      </c>
      <c r="C142" s="424">
        <v>145</v>
      </c>
      <c r="D142" s="424">
        <v>2933</v>
      </c>
      <c r="E142" s="384" t="s">
        <v>319</v>
      </c>
      <c r="F142" s="385" t="s">
        <v>345</v>
      </c>
      <c r="G142" s="386">
        <v>900</v>
      </c>
      <c r="H142" s="383">
        <v>1856</v>
      </c>
      <c r="I142" s="387">
        <v>45</v>
      </c>
      <c r="J142" s="401">
        <v>41161</v>
      </c>
      <c r="K142" s="382">
        <v>41166</v>
      </c>
      <c r="L142" s="401">
        <v>41174</v>
      </c>
      <c r="M142" s="382">
        <v>41172</v>
      </c>
      <c r="N142" s="388" t="s">
        <v>580</v>
      </c>
      <c r="O142" s="386">
        <v>641.3</v>
      </c>
      <c r="P142" s="386">
        <f aca="true" t="shared" si="2" ref="P142:P149">G142-O142</f>
        <v>258.70000000000005</v>
      </c>
      <c r="Q142" s="388">
        <v>483</v>
      </c>
      <c r="R142" s="388"/>
      <c r="S142" s="254"/>
      <c r="T142" s="639"/>
    </row>
    <row r="143" spans="1:20" ht="25.5" customHeight="1">
      <c r="A143" s="424"/>
      <c r="B143" s="482">
        <v>41143</v>
      </c>
      <c r="C143" s="424">
        <v>139</v>
      </c>
      <c r="D143" s="424">
        <v>2878</v>
      </c>
      <c r="E143" s="384" t="s">
        <v>510</v>
      </c>
      <c r="F143" s="385" t="s">
        <v>434</v>
      </c>
      <c r="G143" s="386">
        <f>180*1.5</f>
        <v>270</v>
      </c>
      <c r="H143" s="383">
        <v>1749</v>
      </c>
      <c r="I143" s="387">
        <v>5</v>
      </c>
      <c r="J143" s="401">
        <v>41165</v>
      </c>
      <c r="K143" s="382">
        <v>41166</v>
      </c>
      <c r="L143" s="401">
        <v>41174</v>
      </c>
      <c r="M143" s="382">
        <v>41173</v>
      </c>
      <c r="N143" s="388" t="s">
        <v>581</v>
      </c>
      <c r="O143" s="386">
        <v>270</v>
      </c>
      <c r="P143" s="386">
        <f t="shared" si="2"/>
        <v>0</v>
      </c>
      <c r="Q143" s="388"/>
      <c r="R143" s="388"/>
      <c r="S143" s="254"/>
      <c r="T143" s="639"/>
    </row>
    <row r="144" spans="1:20" ht="25.5" customHeight="1">
      <c r="A144" s="424"/>
      <c r="B144" s="482">
        <v>41159</v>
      </c>
      <c r="C144" s="424">
        <v>141</v>
      </c>
      <c r="D144" s="424">
        <v>2931</v>
      </c>
      <c r="E144" s="384" t="s">
        <v>527</v>
      </c>
      <c r="F144" s="385" t="s">
        <v>288</v>
      </c>
      <c r="G144" s="386">
        <v>900</v>
      </c>
      <c r="H144" s="383">
        <v>1852</v>
      </c>
      <c r="I144" s="387">
        <v>35</v>
      </c>
      <c r="J144" s="401">
        <v>41161</v>
      </c>
      <c r="K144" s="382">
        <v>41166</v>
      </c>
      <c r="L144" s="401">
        <v>41174</v>
      </c>
      <c r="M144" s="382">
        <v>41173</v>
      </c>
      <c r="N144" s="388" t="s">
        <v>583</v>
      </c>
      <c r="O144" s="386">
        <v>557.5</v>
      </c>
      <c r="P144" s="386">
        <f t="shared" si="2"/>
        <v>342.5</v>
      </c>
      <c r="Q144" s="388">
        <v>480</v>
      </c>
      <c r="R144" s="388"/>
      <c r="S144" s="254"/>
      <c r="T144" s="639"/>
    </row>
    <row r="145" spans="1:20" ht="25.5" customHeight="1">
      <c r="A145" s="424"/>
      <c r="B145" s="482">
        <v>41159</v>
      </c>
      <c r="C145" s="424">
        <v>143</v>
      </c>
      <c r="D145" s="424">
        <v>2936</v>
      </c>
      <c r="E145" s="384" t="s">
        <v>368</v>
      </c>
      <c r="F145" s="385" t="s">
        <v>198</v>
      </c>
      <c r="G145" s="386">
        <v>900</v>
      </c>
      <c r="H145" s="383">
        <v>1854</v>
      </c>
      <c r="I145" s="387">
        <v>39</v>
      </c>
      <c r="J145" s="401">
        <v>41161</v>
      </c>
      <c r="K145" s="382">
        <v>41166</v>
      </c>
      <c r="L145" s="401">
        <v>41174</v>
      </c>
      <c r="M145" s="382">
        <v>41173</v>
      </c>
      <c r="N145" s="388" t="s">
        <v>583</v>
      </c>
      <c r="O145" s="386">
        <v>883</v>
      </c>
      <c r="P145" s="386">
        <f t="shared" si="2"/>
        <v>17</v>
      </c>
      <c r="Q145" s="388">
        <v>481</v>
      </c>
      <c r="R145" s="388"/>
      <c r="S145" s="254"/>
      <c r="T145" s="639"/>
    </row>
    <row r="146" spans="1:20" ht="25.5" customHeight="1">
      <c r="A146" s="424"/>
      <c r="B146" s="482">
        <v>41159</v>
      </c>
      <c r="C146" s="424">
        <v>140</v>
      </c>
      <c r="D146" s="424">
        <v>2938</v>
      </c>
      <c r="E146" s="384" t="s">
        <v>525</v>
      </c>
      <c r="F146" s="385" t="s">
        <v>526</v>
      </c>
      <c r="G146" s="386">
        <v>900</v>
      </c>
      <c r="H146" s="383">
        <v>1851</v>
      </c>
      <c r="I146" s="387">
        <v>29</v>
      </c>
      <c r="J146" s="401">
        <v>41161</v>
      </c>
      <c r="K146" s="382">
        <v>41166</v>
      </c>
      <c r="L146" s="401">
        <v>41174</v>
      </c>
      <c r="M146" s="382">
        <v>41176</v>
      </c>
      <c r="N146" s="388" t="s">
        <v>582</v>
      </c>
      <c r="O146" s="386">
        <v>443.7</v>
      </c>
      <c r="P146" s="386">
        <f t="shared" si="2"/>
        <v>456.3</v>
      </c>
      <c r="Q146" s="388">
        <v>479</v>
      </c>
      <c r="R146" s="388"/>
      <c r="S146" s="254"/>
      <c r="T146" s="639"/>
    </row>
    <row r="147" spans="1:20" ht="25.5" customHeight="1">
      <c r="A147" s="424"/>
      <c r="B147" s="482">
        <v>41159</v>
      </c>
      <c r="C147" s="424">
        <v>144</v>
      </c>
      <c r="D147" s="424">
        <v>2937</v>
      </c>
      <c r="E147" s="384" t="s">
        <v>529</v>
      </c>
      <c r="F147" s="385" t="s">
        <v>342</v>
      </c>
      <c r="G147" s="386">
        <v>900</v>
      </c>
      <c r="H147" s="383">
        <v>1855</v>
      </c>
      <c r="I147" s="387">
        <v>41</v>
      </c>
      <c r="J147" s="401">
        <v>41161</v>
      </c>
      <c r="K147" s="382">
        <v>41166</v>
      </c>
      <c r="L147" s="401">
        <v>41174</v>
      </c>
      <c r="M147" s="382">
        <v>41176</v>
      </c>
      <c r="N147" s="388" t="s">
        <v>582</v>
      </c>
      <c r="O147" s="386">
        <v>654.4</v>
      </c>
      <c r="P147" s="386">
        <f t="shared" si="2"/>
        <v>245.60000000000002</v>
      </c>
      <c r="Q147" s="388">
        <v>482</v>
      </c>
      <c r="R147" s="388"/>
      <c r="S147" s="254"/>
      <c r="T147" s="639"/>
    </row>
    <row r="148" spans="1:20" ht="25.5" customHeight="1">
      <c r="A148" s="424"/>
      <c r="B148" s="482">
        <v>41159</v>
      </c>
      <c r="C148" s="424">
        <v>146</v>
      </c>
      <c r="D148" s="424">
        <v>2932</v>
      </c>
      <c r="E148" s="384" t="s">
        <v>435</v>
      </c>
      <c r="F148" s="385" t="s">
        <v>295</v>
      </c>
      <c r="G148" s="386">
        <v>900</v>
      </c>
      <c r="H148" s="383">
        <v>1857</v>
      </c>
      <c r="I148" s="387">
        <v>47</v>
      </c>
      <c r="J148" s="401">
        <v>41161</v>
      </c>
      <c r="K148" s="382">
        <v>41166</v>
      </c>
      <c r="L148" s="401">
        <v>41174</v>
      </c>
      <c r="M148" s="382">
        <v>41176</v>
      </c>
      <c r="N148" s="388" t="s">
        <v>582</v>
      </c>
      <c r="O148" s="386">
        <v>691</v>
      </c>
      <c r="P148" s="386">
        <f t="shared" si="2"/>
        <v>209</v>
      </c>
      <c r="Q148" s="388">
        <v>484</v>
      </c>
      <c r="R148" s="388"/>
      <c r="S148" s="254"/>
      <c r="T148" s="639"/>
    </row>
    <row r="149" spans="1:20" ht="25.5" customHeight="1">
      <c r="A149" s="424"/>
      <c r="B149" s="502">
        <v>41163</v>
      </c>
      <c r="C149" s="351">
        <v>150</v>
      </c>
      <c r="D149" s="351">
        <v>3006</v>
      </c>
      <c r="E149" s="592" t="s">
        <v>548</v>
      </c>
      <c r="F149" s="374" t="s">
        <v>533</v>
      </c>
      <c r="G149" s="593">
        <v>630</v>
      </c>
      <c r="H149" s="594">
        <v>1909</v>
      </c>
      <c r="I149" s="595">
        <v>9</v>
      </c>
      <c r="J149" s="596">
        <v>41165</v>
      </c>
      <c r="K149" s="596">
        <v>41168</v>
      </c>
      <c r="L149" s="596">
        <v>41176</v>
      </c>
      <c r="M149" s="596">
        <v>41186</v>
      </c>
      <c r="N149" s="594" t="s">
        <v>608</v>
      </c>
      <c r="O149" s="593">
        <v>630</v>
      </c>
      <c r="P149" s="593">
        <f t="shared" si="2"/>
        <v>0</v>
      </c>
      <c r="Q149" s="594"/>
      <c r="R149" s="594"/>
      <c r="S149" s="601"/>
      <c r="T149" s="641"/>
    </row>
    <row r="150" spans="1:20" ht="25.5" customHeight="1">
      <c r="A150" s="424"/>
      <c r="B150" s="502">
        <v>41163</v>
      </c>
      <c r="C150" s="351">
        <v>154</v>
      </c>
      <c r="D150" s="351">
        <v>3004</v>
      </c>
      <c r="E150" s="592" t="s">
        <v>551</v>
      </c>
      <c r="F150" s="374" t="s">
        <v>434</v>
      </c>
      <c r="G150" s="593">
        <v>270</v>
      </c>
      <c r="H150" s="594">
        <v>1916</v>
      </c>
      <c r="I150" s="595">
        <v>9</v>
      </c>
      <c r="J150" s="596">
        <v>41165</v>
      </c>
      <c r="K150" s="596">
        <v>41167</v>
      </c>
      <c r="L150" s="596">
        <v>41175</v>
      </c>
      <c r="M150" s="596">
        <v>41176</v>
      </c>
      <c r="N150" s="594" t="s">
        <v>586</v>
      </c>
      <c r="O150" s="593">
        <v>270</v>
      </c>
      <c r="P150" s="593">
        <v>0</v>
      </c>
      <c r="Q150" s="594"/>
      <c r="R150" s="594"/>
      <c r="S150" s="601"/>
      <c r="T150" s="641"/>
    </row>
    <row r="151" spans="1:20" ht="25.5" customHeight="1">
      <c r="A151" s="424"/>
      <c r="B151" s="584">
        <v>41159</v>
      </c>
      <c r="C151" s="585">
        <v>148</v>
      </c>
      <c r="D151" s="585">
        <v>2930</v>
      </c>
      <c r="E151" s="586" t="s">
        <v>414</v>
      </c>
      <c r="F151" s="385" t="s">
        <v>533</v>
      </c>
      <c r="G151" s="587">
        <v>450</v>
      </c>
      <c r="H151" s="588">
        <v>1858</v>
      </c>
      <c r="I151" s="589">
        <v>9</v>
      </c>
      <c r="J151" s="590">
        <v>41165</v>
      </c>
      <c r="K151" s="590">
        <v>41167</v>
      </c>
      <c r="L151" s="590">
        <v>41175</v>
      </c>
      <c r="M151" s="590">
        <v>41178</v>
      </c>
      <c r="N151" s="588" t="s">
        <v>592</v>
      </c>
      <c r="O151" s="587">
        <v>450</v>
      </c>
      <c r="P151" s="587">
        <v>0</v>
      </c>
      <c r="Q151" s="588"/>
      <c r="R151" s="499"/>
      <c r="S151" s="635"/>
      <c r="T151" s="640" t="s">
        <v>593</v>
      </c>
    </row>
    <row r="152" spans="1:20" ht="25.5" customHeight="1">
      <c r="A152" s="424"/>
      <c r="B152" s="502">
        <v>41163</v>
      </c>
      <c r="C152" s="351">
        <v>151</v>
      </c>
      <c r="D152" s="351">
        <v>3005</v>
      </c>
      <c r="E152" s="592" t="s">
        <v>549</v>
      </c>
      <c r="F152" s="374" t="s">
        <v>533</v>
      </c>
      <c r="G152" s="593">
        <v>540</v>
      </c>
      <c r="H152" s="594">
        <v>1913</v>
      </c>
      <c r="I152" s="595">
        <v>9</v>
      </c>
      <c r="J152" s="596">
        <v>41165</v>
      </c>
      <c r="K152" s="596">
        <v>41168</v>
      </c>
      <c r="L152" s="596">
        <v>41176</v>
      </c>
      <c r="M152" s="596">
        <v>41178</v>
      </c>
      <c r="N152" s="594" t="s">
        <v>590</v>
      </c>
      <c r="O152" s="593">
        <v>435.5</v>
      </c>
      <c r="P152" s="593">
        <f aca="true" t="shared" si="3" ref="P152:P160">G152-O152</f>
        <v>104.5</v>
      </c>
      <c r="Q152" s="594">
        <v>491</v>
      </c>
      <c r="R152" s="351"/>
      <c r="S152" s="597"/>
      <c r="T152" s="641" t="s">
        <v>591</v>
      </c>
    </row>
    <row r="153" spans="1:20" ht="25.5" customHeight="1">
      <c r="A153" s="238"/>
      <c r="B153" s="584">
        <v>41170</v>
      </c>
      <c r="C153" s="585">
        <v>165</v>
      </c>
      <c r="D153" s="585">
        <v>3144</v>
      </c>
      <c r="E153" s="586" t="s">
        <v>569</v>
      </c>
      <c r="F153" s="385" t="s">
        <v>191</v>
      </c>
      <c r="G153" s="587">
        <v>270</v>
      </c>
      <c r="H153" s="588">
        <v>2040</v>
      </c>
      <c r="I153" s="589">
        <v>31</v>
      </c>
      <c r="J153" s="590">
        <v>41169</v>
      </c>
      <c r="K153" s="590">
        <v>41170</v>
      </c>
      <c r="L153" s="590">
        <v>41178</v>
      </c>
      <c r="M153" s="590">
        <v>41178</v>
      </c>
      <c r="N153" s="588" t="s">
        <v>594</v>
      </c>
      <c r="O153" s="587">
        <v>249.5</v>
      </c>
      <c r="P153" s="587">
        <f t="shared" si="3"/>
        <v>20.5</v>
      </c>
      <c r="Q153" s="588">
        <v>489</v>
      </c>
      <c r="R153" s="585"/>
      <c r="S153" s="597"/>
      <c r="T153" s="640"/>
    </row>
    <row r="154" spans="1:20" ht="25.5" customHeight="1">
      <c r="A154" s="238"/>
      <c r="B154" s="584">
        <v>41170</v>
      </c>
      <c r="C154" s="585">
        <v>167</v>
      </c>
      <c r="D154" s="585">
        <v>3139</v>
      </c>
      <c r="E154" s="586" t="s">
        <v>571</v>
      </c>
      <c r="F154" s="385" t="s">
        <v>288</v>
      </c>
      <c r="G154" s="587">
        <v>270</v>
      </c>
      <c r="H154" s="588">
        <v>2042</v>
      </c>
      <c r="I154" s="589">
        <v>35</v>
      </c>
      <c r="J154" s="590">
        <v>41169</v>
      </c>
      <c r="K154" s="590">
        <v>41170</v>
      </c>
      <c r="L154" s="590">
        <v>41178</v>
      </c>
      <c r="M154" s="590">
        <v>41178</v>
      </c>
      <c r="N154" s="588" t="s">
        <v>594</v>
      </c>
      <c r="O154" s="587">
        <v>102</v>
      </c>
      <c r="P154" s="587">
        <f t="shared" si="3"/>
        <v>168</v>
      </c>
      <c r="Q154" s="588">
        <v>488</v>
      </c>
      <c r="R154" s="585"/>
      <c r="S154" s="597"/>
      <c r="T154" s="640"/>
    </row>
    <row r="155" spans="1:20" ht="25.5" customHeight="1">
      <c r="A155" s="238"/>
      <c r="B155" s="584">
        <v>41170</v>
      </c>
      <c r="C155" s="585">
        <v>168</v>
      </c>
      <c r="D155" s="585">
        <v>3140</v>
      </c>
      <c r="E155" s="586" t="s">
        <v>572</v>
      </c>
      <c r="F155" s="385" t="s">
        <v>349</v>
      </c>
      <c r="G155" s="587">
        <v>270</v>
      </c>
      <c r="H155" s="588">
        <v>2043</v>
      </c>
      <c r="I155" s="589">
        <v>37</v>
      </c>
      <c r="J155" s="590">
        <v>41169</v>
      </c>
      <c r="K155" s="590">
        <v>41170</v>
      </c>
      <c r="L155" s="590">
        <v>41178</v>
      </c>
      <c r="M155" s="590">
        <v>41178</v>
      </c>
      <c r="N155" s="588" t="s">
        <v>594</v>
      </c>
      <c r="O155" s="587">
        <v>94</v>
      </c>
      <c r="P155" s="587">
        <f t="shared" si="3"/>
        <v>176</v>
      </c>
      <c r="Q155" s="588">
        <v>492</v>
      </c>
      <c r="R155" s="585"/>
      <c r="S155" s="597"/>
      <c r="T155" s="640"/>
    </row>
    <row r="156" spans="1:25" ht="25.5" customHeight="1">
      <c r="A156" s="238"/>
      <c r="B156" s="584">
        <v>41170</v>
      </c>
      <c r="C156" s="585">
        <v>169</v>
      </c>
      <c r="D156" s="585">
        <v>3141</v>
      </c>
      <c r="E156" s="586" t="s">
        <v>573</v>
      </c>
      <c r="F156" s="385" t="s">
        <v>198</v>
      </c>
      <c r="G156" s="587">
        <v>270</v>
      </c>
      <c r="H156" s="588">
        <v>2044</v>
      </c>
      <c r="I156" s="589">
        <v>39</v>
      </c>
      <c r="J156" s="590">
        <v>41169</v>
      </c>
      <c r="K156" s="590">
        <v>41170</v>
      </c>
      <c r="L156" s="590">
        <v>41178</v>
      </c>
      <c r="M156" s="590">
        <v>41178</v>
      </c>
      <c r="N156" s="588" t="s">
        <v>594</v>
      </c>
      <c r="O156" s="587">
        <v>170</v>
      </c>
      <c r="P156" s="587">
        <f t="shared" si="3"/>
        <v>100</v>
      </c>
      <c r="Q156" s="588">
        <v>490</v>
      </c>
      <c r="R156" s="585"/>
      <c r="S156" s="601"/>
      <c r="T156" s="640"/>
      <c r="U156" s="429"/>
      <c r="V156" s="429"/>
      <c r="W156" s="429"/>
      <c r="X156" s="429"/>
      <c r="Y156" s="429"/>
    </row>
    <row r="157" spans="1:25" ht="25.5" customHeight="1">
      <c r="A157" s="238"/>
      <c r="B157" s="584">
        <v>41170</v>
      </c>
      <c r="C157" s="585">
        <v>166</v>
      </c>
      <c r="D157" s="585">
        <v>3138</v>
      </c>
      <c r="E157" s="586" t="s">
        <v>570</v>
      </c>
      <c r="F157" s="385" t="s">
        <v>434</v>
      </c>
      <c r="G157" s="587">
        <v>360</v>
      </c>
      <c r="H157" s="588">
        <v>2041</v>
      </c>
      <c r="I157" s="589">
        <v>34</v>
      </c>
      <c r="J157" s="590">
        <v>41169</v>
      </c>
      <c r="K157" s="590">
        <v>41171</v>
      </c>
      <c r="L157" s="590">
        <v>41179</v>
      </c>
      <c r="M157" s="590">
        <v>41178</v>
      </c>
      <c r="N157" s="588" t="s">
        <v>594</v>
      </c>
      <c r="O157" s="587">
        <v>210.6</v>
      </c>
      <c r="P157" s="587">
        <f t="shared" si="3"/>
        <v>149.4</v>
      </c>
      <c r="Q157" s="588">
        <v>487</v>
      </c>
      <c r="R157" s="588"/>
      <c r="S157" s="597"/>
      <c r="T157" s="640" t="s">
        <v>610</v>
      </c>
      <c r="U157" s="629"/>
      <c r="V157" s="629"/>
      <c r="W157" s="630"/>
      <c r="X157" s="630"/>
      <c r="Y157" s="429"/>
    </row>
    <row r="158" spans="1:25" ht="25.5" customHeight="1">
      <c r="A158" s="238"/>
      <c r="B158" s="584">
        <v>41170</v>
      </c>
      <c r="C158" s="585">
        <v>170</v>
      </c>
      <c r="D158" s="585">
        <v>3143</v>
      </c>
      <c r="E158" s="586" t="s">
        <v>574</v>
      </c>
      <c r="F158" s="385" t="s">
        <v>342</v>
      </c>
      <c r="G158" s="587">
        <v>360</v>
      </c>
      <c r="H158" s="588">
        <v>2045</v>
      </c>
      <c r="I158" s="589">
        <v>41</v>
      </c>
      <c r="J158" s="590">
        <v>41169</v>
      </c>
      <c r="K158" s="590">
        <v>41171</v>
      </c>
      <c r="L158" s="590">
        <v>41179</v>
      </c>
      <c r="M158" s="590">
        <v>41178</v>
      </c>
      <c r="N158" s="588" t="s">
        <v>594</v>
      </c>
      <c r="O158" s="587">
        <v>300.6</v>
      </c>
      <c r="P158" s="587">
        <f t="shared" si="3"/>
        <v>59.39999999999998</v>
      </c>
      <c r="Q158" s="588">
        <v>485</v>
      </c>
      <c r="R158" s="585"/>
      <c r="S158" s="597"/>
      <c r="T158" s="640"/>
      <c r="U158" s="629"/>
      <c r="V158" s="629"/>
      <c r="W158" s="630"/>
      <c r="X158" s="629"/>
      <c r="Y158" s="429"/>
    </row>
    <row r="159" spans="1:25" ht="25.5" customHeight="1">
      <c r="A159" s="238"/>
      <c r="B159" s="584">
        <v>41170</v>
      </c>
      <c r="C159" s="585">
        <v>171</v>
      </c>
      <c r="D159" s="585">
        <v>3142</v>
      </c>
      <c r="E159" s="586" t="s">
        <v>575</v>
      </c>
      <c r="F159" s="385" t="s">
        <v>347</v>
      </c>
      <c r="G159" s="587">
        <v>360</v>
      </c>
      <c r="H159" s="588">
        <v>2046</v>
      </c>
      <c r="I159" s="589">
        <v>44</v>
      </c>
      <c r="J159" s="590">
        <v>41169</v>
      </c>
      <c r="K159" s="590">
        <v>41171</v>
      </c>
      <c r="L159" s="590">
        <v>41179</v>
      </c>
      <c r="M159" s="590">
        <v>41178</v>
      </c>
      <c r="N159" s="588" t="s">
        <v>594</v>
      </c>
      <c r="O159" s="587">
        <v>272.5</v>
      </c>
      <c r="P159" s="587">
        <f t="shared" si="3"/>
        <v>87.5</v>
      </c>
      <c r="Q159" s="588">
        <v>486</v>
      </c>
      <c r="R159" s="585"/>
      <c r="S159" s="597"/>
      <c r="T159" s="640"/>
      <c r="U159" s="239"/>
      <c r="V159" s="239"/>
      <c r="W159" s="239"/>
      <c r="X159" s="239"/>
      <c r="Y159" s="239"/>
    </row>
    <row r="160" spans="1:20" ht="25.5" customHeight="1">
      <c r="A160" s="238"/>
      <c r="B160" s="482">
        <v>41159</v>
      </c>
      <c r="C160" s="424">
        <v>147</v>
      </c>
      <c r="D160" s="424">
        <v>2925</v>
      </c>
      <c r="E160" s="384" t="s">
        <v>530</v>
      </c>
      <c r="F160" s="385" t="s">
        <v>531</v>
      </c>
      <c r="G160" s="582">
        <f>2.61*800</f>
        <v>2088</v>
      </c>
      <c r="H160" s="383">
        <v>1839</v>
      </c>
      <c r="I160" s="387">
        <v>18</v>
      </c>
      <c r="J160" s="401">
        <v>41163</v>
      </c>
      <c r="K160" s="382">
        <v>41166</v>
      </c>
      <c r="L160" s="401">
        <v>41181</v>
      </c>
      <c r="M160" s="382">
        <v>41180</v>
      </c>
      <c r="N160" s="388" t="s">
        <v>600</v>
      </c>
      <c r="O160" s="386">
        <v>1878.89</v>
      </c>
      <c r="P160" s="386">
        <f t="shared" si="3"/>
        <v>209.1099999999999</v>
      </c>
      <c r="Q160" s="388" t="s">
        <v>598</v>
      </c>
      <c r="R160" s="238"/>
      <c r="S160" s="400"/>
      <c r="T160" s="639"/>
    </row>
    <row r="161" spans="1:20" ht="25.5" customHeight="1">
      <c r="A161" s="626"/>
      <c r="B161" s="502">
        <v>41163</v>
      </c>
      <c r="C161" s="351">
        <v>152</v>
      </c>
      <c r="D161" s="351">
        <v>3099</v>
      </c>
      <c r="E161" s="592" t="s">
        <v>223</v>
      </c>
      <c r="F161" s="374" t="s">
        <v>203</v>
      </c>
      <c r="G161" s="593">
        <v>360</v>
      </c>
      <c r="H161" s="594">
        <v>1914</v>
      </c>
      <c r="I161" s="595">
        <v>9</v>
      </c>
      <c r="J161" s="596">
        <v>41172</v>
      </c>
      <c r="K161" s="596">
        <v>41174</v>
      </c>
      <c r="L161" s="596">
        <v>41182</v>
      </c>
      <c r="M161" s="596">
        <v>41260</v>
      </c>
      <c r="N161" s="594" t="s">
        <v>604</v>
      </c>
      <c r="O161" s="593">
        <v>360</v>
      </c>
      <c r="P161" s="593">
        <v>0</v>
      </c>
      <c r="Q161" s="594" t="s">
        <v>154</v>
      </c>
      <c r="R161" s="351"/>
      <c r="S161" s="597"/>
      <c r="T161" s="641"/>
    </row>
    <row r="162" spans="1:20" ht="25.5" customHeight="1">
      <c r="A162" s="626"/>
      <c r="B162" s="482">
        <v>41163</v>
      </c>
      <c r="C162" s="424">
        <v>155</v>
      </c>
      <c r="D162" s="424">
        <v>3003</v>
      </c>
      <c r="E162" s="384" t="s">
        <v>552</v>
      </c>
      <c r="F162" s="385" t="s">
        <v>550</v>
      </c>
      <c r="G162" s="386">
        <v>540</v>
      </c>
      <c r="H162" s="383">
        <v>1917</v>
      </c>
      <c r="I162" s="387">
        <v>9</v>
      </c>
      <c r="J162" s="401">
        <v>41172</v>
      </c>
      <c r="K162" s="382">
        <v>41174</v>
      </c>
      <c r="L162" s="401">
        <v>41182</v>
      </c>
      <c r="M162" s="590">
        <v>40912</v>
      </c>
      <c r="N162" s="588" t="s">
        <v>604</v>
      </c>
      <c r="O162" s="587"/>
      <c r="P162" s="587"/>
      <c r="Q162" s="588"/>
      <c r="R162" s="351"/>
      <c r="S162" s="597"/>
      <c r="T162" s="640"/>
    </row>
    <row r="163" spans="1:20" ht="25.5" customHeight="1">
      <c r="A163" s="626"/>
      <c r="B163" s="502">
        <v>41165</v>
      </c>
      <c r="C163" s="351">
        <v>158</v>
      </c>
      <c r="D163" s="351">
        <v>3097</v>
      </c>
      <c r="E163" s="592" t="s">
        <v>555</v>
      </c>
      <c r="F163" s="374" t="s">
        <v>434</v>
      </c>
      <c r="G163" s="593">
        <v>180</v>
      </c>
      <c r="H163" s="594">
        <v>1998</v>
      </c>
      <c r="I163" s="595">
        <v>9</v>
      </c>
      <c r="J163" s="596">
        <v>41173</v>
      </c>
      <c r="K163" s="596">
        <v>41174</v>
      </c>
      <c r="L163" s="596">
        <v>41182</v>
      </c>
      <c r="M163" s="596">
        <v>41198</v>
      </c>
      <c r="N163" s="594" t="s">
        <v>656</v>
      </c>
      <c r="O163" s="593">
        <v>142</v>
      </c>
      <c r="P163" s="593">
        <v>38</v>
      </c>
      <c r="Q163" s="594" t="s">
        <v>598</v>
      </c>
      <c r="R163" s="351"/>
      <c r="S163" s="400"/>
      <c r="T163" s="641" t="s">
        <v>508</v>
      </c>
    </row>
    <row r="164" spans="1:20" ht="25.5" customHeight="1">
      <c r="A164" s="626"/>
      <c r="B164" s="502">
        <v>41163</v>
      </c>
      <c r="C164" s="351">
        <v>153</v>
      </c>
      <c r="D164" s="351">
        <v>3032</v>
      </c>
      <c r="E164" s="592" t="s">
        <v>299</v>
      </c>
      <c r="F164" s="374" t="s">
        <v>550</v>
      </c>
      <c r="G164" s="593">
        <v>540</v>
      </c>
      <c r="H164" s="594">
        <v>1915</v>
      </c>
      <c r="I164" s="595">
        <v>9</v>
      </c>
      <c r="J164" s="596">
        <v>41172</v>
      </c>
      <c r="K164" s="596">
        <v>41175</v>
      </c>
      <c r="L164" s="596">
        <v>41183</v>
      </c>
      <c r="M164" s="596">
        <v>41186</v>
      </c>
      <c r="N164" s="594" t="s">
        <v>604</v>
      </c>
      <c r="O164" s="593">
        <v>457.5</v>
      </c>
      <c r="P164" s="593">
        <f>G164-O164</f>
        <v>82.5</v>
      </c>
      <c r="Q164" s="594"/>
      <c r="R164" s="631"/>
      <c r="S164" s="596"/>
      <c r="T164" s="642" t="s">
        <v>605</v>
      </c>
    </row>
    <row r="165" spans="1:20" ht="25.5" customHeight="1">
      <c r="A165" s="626"/>
      <c r="B165" s="482">
        <v>41163</v>
      </c>
      <c r="C165" s="424">
        <v>156</v>
      </c>
      <c r="D165" s="424">
        <v>3002</v>
      </c>
      <c r="E165" s="384" t="s">
        <v>553</v>
      </c>
      <c r="F165" s="385" t="s">
        <v>554</v>
      </c>
      <c r="G165" s="386">
        <v>540</v>
      </c>
      <c r="H165" s="383">
        <v>1918</v>
      </c>
      <c r="I165" s="387">
        <v>9</v>
      </c>
      <c r="J165" s="401">
        <v>41172</v>
      </c>
      <c r="K165" s="382">
        <v>41175</v>
      </c>
      <c r="L165" s="401">
        <v>41183</v>
      </c>
      <c r="M165" s="590">
        <v>41186</v>
      </c>
      <c r="N165" s="588" t="s">
        <v>602</v>
      </c>
      <c r="O165" s="587">
        <v>540</v>
      </c>
      <c r="P165" s="587">
        <v>0</v>
      </c>
      <c r="Q165" s="588" t="s">
        <v>154</v>
      </c>
      <c r="R165" s="351"/>
      <c r="S165" s="596"/>
      <c r="T165" s="640" t="s">
        <v>607</v>
      </c>
    </row>
    <row r="166" spans="1:20" ht="25.5" customHeight="1">
      <c r="A166" s="626"/>
      <c r="B166" s="502">
        <v>41165</v>
      </c>
      <c r="C166" s="351">
        <v>159</v>
      </c>
      <c r="D166" s="351">
        <v>3096</v>
      </c>
      <c r="E166" s="592" t="s">
        <v>548</v>
      </c>
      <c r="F166" s="374" t="s">
        <v>554</v>
      </c>
      <c r="G166" s="593">
        <v>540</v>
      </c>
      <c r="H166" s="594">
        <v>1999</v>
      </c>
      <c r="I166" s="595">
        <v>9</v>
      </c>
      <c r="J166" s="596">
        <v>41172</v>
      </c>
      <c r="K166" s="596">
        <v>41175</v>
      </c>
      <c r="L166" s="596">
        <v>41183</v>
      </c>
      <c r="M166" s="596">
        <v>41186</v>
      </c>
      <c r="N166" s="594" t="s">
        <v>609</v>
      </c>
      <c r="O166" s="593">
        <v>540</v>
      </c>
      <c r="P166" s="593">
        <v>0</v>
      </c>
      <c r="Q166" s="594"/>
      <c r="R166" s="351"/>
      <c r="S166" s="597"/>
      <c r="T166" s="641"/>
    </row>
    <row r="167" spans="1:20" ht="25.5" customHeight="1">
      <c r="A167" s="626"/>
      <c r="B167" s="502">
        <v>41165</v>
      </c>
      <c r="C167" s="351">
        <v>161</v>
      </c>
      <c r="D167" s="351">
        <v>3094</v>
      </c>
      <c r="E167" s="592" t="s">
        <v>557</v>
      </c>
      <c r="F167" s="374" t="s">
        <v>554</v>
      </c>
      <c r="G167" s="593">
        <v>540</v>
      </c>
      <c r="H167" s="594">
        <v>2001</v>
      </c>
      <c r="I167" s="595">
        <v>9</v>
      </c>
      <c r="J167" s="596">
        <v>41172</v>
      </c>
      <c r="K167" s="596">
        <v>41175</v>
      </c>
      <c r="L167" s="596">
        <v>41183</v>
      </c>
      <c r="M167" s="596">
        <v>41192</v>
      </c>
      <c r="N167" s="594" t="s">
        <v>653</v>
      </c>
      <c r="O167" s="593">
        <v>530</v>
      </c>
      <c r="P167" s="593">
        <v>10</v>
      </c>
      <c r="Q167" s="594" t="s">
        <v>598</v>
      </c>
      <c r="R167" s="351"/>
      <c r="S167" s="597"/>
      <c r="T167" s="641" t="s">
        <v>508</v>
      </c>
    </row>
    <row r="168" spans="1:20" ht="25.5" customHeight="1">
      <c r="A168" s="626"/>
      <c r="B168" s="584">
        <v>41170</v>
      </c>
      <c r="C168" s="585">
        <v>163</v>
      </c>
      <c r="D168" s="585">
        <v>3133</v>
      </c>
      <c r="E168" s="586" t="s">
        <v>568</v>
      </c>
      <c r="F168" s="385" t="s">
        <v>554</v>
      </c>
      <c r="G168" s="587">
        <v>360</v>
      </c>
      <c r="H168" s="588">
        <v>2038</v>
      </c>
      <c r="I168" s="589">
        <v>9</v>
      </c>
      <c r="J168" s="590">
        <v>41173</v>
      </c>
      <c r="K168" s="590">
        <v>41175</v>
      </c>
      <c r="L168" s="590">
        <v>41183</v>
      </c>
      <c r="M168" s="590">
        <v>41186</v>
      </c>
      <c r="N168" s="588" t="s">
        <v>603</v>
      </c>
      <c r="O168" s="587">
        <v>360</v>
      </c>
      <c r="P168" s="587">
        <f>G168-O168</f>
        <v>0</v>
      </c>
      <c r="Q168" s="588" t="s">
        <v>154</v>
      </c>
      <c r="R168" s="351"/>
      <c r="S168" s="597"/>
      <c r="T168" s="640" t="s">
        <v>606</v>
      </c>
    </row>
    <row r="169" spans="1:25" ht="30.75" customHeight="1">
      <c r="A169" s="648"/>
      <c r="B169" s="649">
        <v>41170</v>
      </c>
      <c r="C169" s="650">
        <v>164</v>
      </c>
      <c r="D169" s="650">
        <v>3134</v>
      </c>
      <c r="E169" s="651" t="s">
        <v>293</v>
      </c>
      <c r="F169" s="652" t="s">
        <v>554</v>
      </c>
      <c r="G169" s="653">
        <v>540</v>
      </c>
      <c r="H169" s="654">
        <v>2039</v>
      </c>
      <c r="I169" s="655">
        <v>9</v>
      </c>
      <c r="J169" s="656">
        <v>41172</v>
      </c>
      <c r="K169" s="656">
        <v>41175</v>
      </c>
      <c r="L169" s="656">
        <v>41183</v>
      </c>
      <c r="M169" s="649" t="s">
        <v>518</v>
      </c>
      <c r="N169" s="650" t="s">
        <v>232</v>
      </c>
      <c r="O169" s="698">
        <v>540</v>
      </c>
      <c r="P169" s="698"/>
      <c r="Q169" s="650"/>
      <c r="R169" s="699"/>
      <c r="S169" s="661"/>
      <c r="T169" s="681" t="s">
        <v>596</v>
      </c>
      <c r="U169" s="637"/>
      <c r="V169" s="637"/>
      <c r="W169" s="637"/>
      <c r="X169" s="637"/>
      <c r="Y169" s="637"/>
    </row>
    <row r="170" spans="1:25" ht="25.5" customHeight="1">
      <c r="A170" s="626"/>
      <c r="B170" s="584">
        <v>41176</v>
      </c>
      <c r="C170" s="585">
        <v>177</v>
      </c>
      <c r="D170" s="585">
        <v>3263</v>
      </c>
      <c r="E170" s="586" t="s">
        <v>485</v>
      </c>
      <c r="F170" s="385" t="s">
        <v>198</v>
      </c>
      <c r="G170" s="587">
        <v>360</v>
      </c>
      <c r="H170" s="588">
        <v>2121</v>
      </c>
      <c r="I170" s="589">
        <v>39</v>
      </c>
      <c r="J170" s="590">
        <v>41175</v>
      </c>
      <c r="K170" s="590">
        <v>41177</v>
      </c>
      <c r="L170" s="590">
        <v>41185</v>
      </c>
      <c r="M170" s="584">
        <v>41185</v>
      </c>
      <c r="N170" s="585" t="s">
        <v>597</v>
      </c>
      <c r="O170" s="634">
        <v>30</v>
      </c>
      <c r="P170" s="634">
        <f>G170-O170</f>
        <v>330</v>
      </c>
      <c r="Q170" s="585" t="s">
        <v>598</v>
      </c>
      <c r="R170" s="633"/>
      <c r="S170" s="597"/>
      <c r="T170" s="640"/>
      <c r="U170" s="262"/>
      <c r="V170" s="262"/>
      <c r="W170" s="262"/>
      <c r="X170" s="262"/>
      <c r="Y170" s="262"/>
    </row>
    <row r="171" spans="1:25" ht="25.5" customHeight="1">
      <c r="A171" s="626"/>
      <c r="B171" s="584">
        <v>41165</v>
      </c>
      <c r="C171" s="585">
        <v>162</v>
      </c>
      <c r="D171" s="753">
        <v>3093</v>
      </c>
      <c r="E171" s="754" t="s">
        <v>558</v>
      </c>
      <c r="F171" s="755" t="s">
        <v>147</v>
      </c>
      <c r="G171" s="756">
        <v>270</v>
      </c>
      <c r="H171" s="757">
        <v>2002</v>
      </c>
      <c r="I171" s="758">
        <v>5</v>
      </c>
      <c r="J171" s="759">
        <v>41179</v>
      </c>
      <c r="K171" s="759">
        <v>41180</v>
      </c>
      <c r="L171" s="759">
        <v>41188</v>
      </c>
      <c r="M171" s="759" t="s">
        <v>837</v>
      </c>
      <c r="N171" s="757" t="s">
        <v>232</v>
      </c>
      <c r="O171" s="773">
        <v>270</v>
      </c>
      <c r="P171" s="587"/>
      <c r="Q171" s="757"/>
      <c r="R171" s="760"/>
      <c r="S171" s="597"/>
      <c r="T171" s="640" t="s">
        <v>842</v>
      </c>
      <c r="U171" s="262"/>
      <c r="V171" s="262"/>
      <c r="W171" s="262"/>
      <c r="X171" s="262"/>
      <c r="Y171" s="262"/>
    </row>
    <row r="172" spans="1:33" ht="25.5" customHeight="1">
      <c r="A172" s="626"/>
      <c r="B172" s="502">
        <v>41165</v>
      </c>
      <c r="C172" s="351">
        <v>157</v>
      </c>
      <c r="D172" s="351">
        <v>3098</v>
      </c>
      <c r="E172" s="592" t="s">
        <v>299</v>
      </c>
      <c r="F172" s="374" t="s">
        <v>554</v>
      </c>
      <c r="G172" s="593">
        <v>180</v>
      </c>
      <c r="H172" s="594">
        <v>1997</v>
      </c>
      <c r="I172" s="595">
        <v>9</v>
      </c>
      <c r="J172" s="596">
        <v>41180</v>
      </c>
      <c r="K172" s="596">
        <v>41181</v>
      </c>
      <c r="L172" s="596">
        <v>41189</v>
      </c>
      <c r="M172" s="502">
        <v>41206</v>
      </c>
      <c r="N172" s="351" t="s">
        <v>664</v>
      </c>
      <c r="O172" s="631">
        <v>180</v>
      </c>
      <c r="P172" s="631">
        <v>0</v>
      </c>
      <c r="Q172" s="351"/>
      <c r="R172" s="632"/>
      <c r="S172" s="753"/>
      <c r="T172" s="754" t="s">
        <v>663</v>
      </c>
      <c r="U172" s="755"/>
      <c r="V172" s="756"/>
      <c r="W172" s="757"/>
      <c r="X172" s="758"/>
      <c r="Y172" s="759"/>
      <c r="Z172" s="759"/>
      <c r="AA172" s="759"/>
      <c r="AB172" s="759"/>
      <c r="AC172" s="757"/>
      <c r="AD172" s="756"/>
      <c r="AE172" s="756"/>
      <c r="AF172" s="757"/>
      <c r="AG172" s="760"/>
    </row>
    <row r="173" spans="1:25" s="660" customFormat="1" ht="25.5" customHeight="1">
      <c r="A173" s="626"/>
      <c r="B173" s="502">
        <v>41165</v>
      </c>
      <c r="C173" s="351">
        <v>160</v>
      </c>
      <c r="D173" s="351">
        <v>3095</v>
      </c>
      <c r="E173" s="592" t="s">
        <v>556</v>
      </c>
      <c r="F173" s="374" t="s">
        <v>200</v>
      </c>
      <c r="G173" s="593">
        <v>180</v>
      </c>
      <c r="H173" s="594">
        <v>2000</v>
      </c>
      <c r="I173" s="595">
        <v>9</v>
      </c>
      <c r="J173" s="596">
        <v>41180</v>
      </c>
      <c r="K173" s="596">
        <v>41181</v>
      </c>
      <c r="L173" s="596">
        <v>41189</v>
      </c>
      <c r="M173" s="502">
        <v>41257</v>
      </c>
      <c r="N173" s="351" t="s">
        <v>760</v>
      </c>
      <c r="O173" s="631">
        <v>0</v>
      </c>
      <c r="P173" s="631">
        <v>0</v>
      </c>
      <c r="Q173" s="351"/>
      <c r="R173" s="641"/>
      <c r="S173" s="656"/>
      <c r="T173" s="640" t="s">
        <v>663</v>
      </c>
      <c r="U173" s="657"/>
      <c r="V173" s="657"/>
      <c r="W173" s="658"/>
      <c r="X173" s="658"/>
      <c r="Y173" s="659"/>
    </row>
    <row r="174" spans="1:35" ht="25.5" customHeight="1">
      <c r="A174" s="626"/>
      <c r="B174" s="502">
        <v>41176</v>
      </c>
      <c r="C174" s="351">
        <v>172</v>
      </c>
      <c r="D174" s="351">
        <v>3233</v>
      </c>
      <c r="E174" s="592" t="s">
        <v>576</v>
      </c>
      <c r="F174" s="374" t="s">
        <v>295</v>
      </c>
      <c r="G174" s="593">
        <v>360</v>
      </c>
      <c r="H174" s="594">
        <v>2085</v>
      </c>
      <c r="I174" s="595">
        <v>9</v>
      </c>
      <c r="J174" s="596">
        <v>41179</v>
      </c>
      <c r="K174" s="596">
        <v>41181</v>
      </c>
      <c r="L174" s="596">
        <v>41189</v>
      </c>
      <c r="M174" s="502">
        <v>41240</v>
      </c>
      <c r="N174" s="351" t="s">
        <v>735</v>
      </c>
      <c r="O174" s="631">
        <v>0</v>
      </c>
      <c r="P174" s="631">
        <v>0</v>
      </c>
      <c r="Q174" s="351"/>
      <c r="R174" s="632"/>
      <c r="S174" s="502"/>
      <c r="T174" s="351"/>
      <c r="U174" s="351"/>
      <c r="V174" s="592"/>
      <c r="W174" s="374"/>
      <c r="X174" s="593"/>
      <c r="Y174" s="594"/>
      <c r="Z174" s="595"/>
      <c r="AA174" s="596"/>
      <c r="AB174" s="596"/>
      <c r="AC174" s="596"/>
      <c r="AD174" s="502"/>
      <c r="AE174" s="351"/>
      <c r="AF174" s="631"/>
      <c r="AG174" s="631"/>
      <c r="AH174" s="351"/>
      <c r="AI174" s="641"/>
    </row>
    <row r="175" spans="1:25" ht="25.5" customHeight="1">
      <c r="A175" s="626"/>
      <c r="B175" s="502">
        <v>41176</v>
      </c>
      <c r="C175" s="351">
        <v>173</v>
      </c>
      <c r="D175" s="351">
        <v>3234</v>
      </c>
      <c r="E175" s="592" t="s">
        <v>577</v>
      </c>
      <c r="F175" s="374" t="s">
        <v>200</v>
      </c>
      <c r="G175" s="593">
        <v>360</v>
      </c>
      <c r="H175" s="594">
        <v>2087</v>
      </c>
      <c r="I175" s="595">
        <v>9</v>
      </c>
      <c r="J175" s="596">
        <v>41179</v>
      </c>
      <c r="K175" s="596">
        <v>41181</v>
      </c>
      <c r="L175" s="596">
        <v>41189</v>
      </c>
      <c r="M175" s="502">
        <v>41193</v>
      </c>
      <c r="N175" s="351" t="s">
        <v>654</v>
      </c>
      <c r="O175" s="631">
        <v>360</v>
      </c>
      <c r="P175" s="631">
        <v>0</v>
      </c>
      <c r="Q175" s="351" t="s">
        <v>154</v>
      </c>
      <c r="R175" s="632"/>
      <c r="S175" s="597"/>
      <c r="T175" s="641" t="s">
        <v>508</v>
      </c>
      <c r="U175" s="262"/>
      <c r="V175" s="262"/>
      <c r="W175" s="262"/>
      <c r="X175" s="262"/>
      <c r="Y175" s="262"/>
    </row>
    <row r="176" spans="1:25" ht="24" customHeight="1">
      <c r="A176" s="626"/>
      <c r="B176" s="502">
        <v>41176</v>
      </c>
      <c r="C176" s="351">
        <v>174</v>
      </c>
      <c r="D176" s="351">
        <v>3235</v>
      </c>
      <c r="E176" s="592" t="s">
        <v>551</v>
      </c>
      <c r="F176" s="374" t="s">
        <v>295</v>
      </c>
      <c r="G176" s="593">
        <v>360</v>
      </c>
      <c r="H176" s="594">
        <v>2088</v>
      </c>
      <c r="I176" s="595">
        <v>9</v>
      </c>
      <c r="J176" s="596">
        <v>41179</v>
      </c>
      <c r="K176" s="596">
        <v>41181</v>
      </c>
      <c r="L176" s="596">
        <v>41189</v>
      </c>
      <c r="M176" s="502">
        <v>41192</v>
      </c>
      <c r="N176" s="351" t="s">
        <v>649</v>
      </c>
      <c r="O176" s="631">
        <v>360</v>
      </c>
      <c r="P176" s="631">
        <v>0</v>
      </c>
      <c r="Q176" s="351" t="s">
        <v>154</v>
      </c>
      <c r="R176" s="632"/>
      <c r="S176" s="597"/>
      <c r="T176" s="641" t="s">
        <v>650</v>
      </c>
      <c r="U176" s="262"/>
      <c r="V176" s="262"/>
      <c r="W176" s="262"/>
      <c r="X176" s="262"/>
      <c r="Y176" s="262"/>
    </row>
    <row r="177" spans="1:25" ht="25.5" customHeight="1">
      <c r="A177" s="626"/>
      <c r="B177" s="584">
        <v>41176</v>
      </c>
      <c r="C177" s="585">
        <v>176</v>
      </c>
      <c r="D177" s="585">
        <v>3237</v>
      </c>
      <c r="E177" s="586" t="s">
        <v>415</v>
      </c>
      <c r="F177" s="385" t="s">
        <v>295</v>
      </c>
      <c r="G177" s="587">
        <v>450</v>
      </c>
      <c r="H177" s="588">
        <v>2090</v>
      </c>
      <c r="I177" s="589">
        <v>9</v>
      </c>
      <c r="J177" s="590">
        <v>41179</v>
      </c>
      <c r="K177" s="590">
        <v>41181</v>
      </c>
      <c r="L177" s="590">
        <v>41189</v>
      </c>
      <c r="M177" s="584">
        <v>41192</v>
      </c>
      <c r="N177" s="585" t="s">
        <v>626</v>
      </c>
      <c r="O177" s="634">
        <v>450</v>
      </c>
      <c r="P177" s="634">
        <v>0</v>
      </c>
      <c r="Q177" s="585" t="s">
        <v>461</v>
      </c>
      <c r="R177" s="633"/>
      <c r="S177" s="597"/>
      <c r="T177" s="640" t="s">
        <v>508</v>
      </c>
      <c r="U177" s="637"/>
      <c r="V177" s="637"/>
      <c r="W177" s="637"/>
      <c r="X177" s="637"/>
      <c r="Y177" s="637"/>
    </row>
    <row r="178" spans="1:25" ht="25.5" customHeight="1">
      <c r="A178" s="626"/>
      <c r="B178" s="584">
        <v>41176</v>
      </c>
      <c r="C178" s="585">
        <v>175</v>
      </c>
      <c r="D178" s="585">
        <v>3236</v>
      </c>
      <c r="E178" s="586" t="s">
        <v>578</v>
      </c>
      <c r="F178" s="385" t="s">
        <v>200</v>
      </c>
      <c r="G178" s="587">
        <v>540</v>
      </c>
      <c r="H178" s="588">
        <v>2089</v>
      </c>
      <c r="I178" s="589">
        <v>9</v>
      </c>
      <c r="J178" s="590">
        <v>41179</v>
      </c>
      <c r="K178" s="590">
        <v>41182</v>
      </c>
      <c r="L178" s="590">
        <v>41190</v>
      </c>
      <c r="M178" s="584">
        <v>41192</v>
      </c>
      <c r="N178" s="585" t="s">
        <v>651</v>
      </c>
      <c r="O178" s="634">
        <v>540</v>
      </c>
      <c r="P178" s="634">
        <v>0</v>
      </c>
      <c r="Q178" s="585" t="s">
        <v>154</v>
      </c>
      <c r="R178" s="633"/>
      <c r="S178" s="597"/>
      <c r="T178" s="640"/>
      <c r="U178" s="637"/>
      <c r="V178" s="637"/>
      <c r="W178" s="637"/>
      <c r="X178" s="637"/>
      <c r="Y178" s="637"/>
    </row>
    <row r="179" spans="1:25" ht="25.5" customHeight="1">
      <c r="A179" s="626"/>
      <c r="B179" s="584">
        <v>41176</v>
      </c>
      <c r="C179" s="585">
        <v>178</v>
      </c>
      <c r="D179" s="585">
        <v>3232</v>
      </c>
      <c r="E179" s="586" t="s">
        <v>568</v>
      </c>
      <c r="F179" s="385" t="s">
        <v>585</v>
      </c>
      <c r="G179" s="587">
        <v>720</v>
      </c>
      <c r="H179" s="588">
        <v>2091</v>
      </c>
      <c r="I179" s="589">
        <v>9</v>
      </c>
      <c r="J179" s="590">
        <v>41178</v>
      </c>
      <c r="K179" s="590">
        <v>41182</v>
      </c>
      <c r="L179" s="590">
        <v>41190</v>
      </c>
      <c r="M179" s="590">
        <v>41192</v>
      </c>
      <c r="N179" s="588" t="s">
        <v>652</v>
      </c>
      <c r="O179" s="587">
        <v>709.5</v>
      </c>
      <c r="P179" s="587">
        <v>10.5</v>
      </c>
      <c r="Q179" s="588" t="s">
        <v>598</v>
      </c>
      <c r="R179" s="585"/>
      <c r="S179" s="597"/>
      <c r="T179" s="640"/>
      <c r="U179" s="637"/>
      <c r="V179" s="637"/>
      <c r="W179" s="637"/>
      <c r="X179" s="638"/>
      <c r="Y179" s="637"/>
    </row>
    <row r="180" spans="1:25" ht="25.5" customHeight="1">
      <c r="A180" s="626"/>
      <c r="B180" s="502">
        <v>41185</v>
      </c>
      <c r="C180" s="351">
        <v>179</v>
      </c>
      <c r="D180" s="351">
        <v>3269</v>
      </c>
      <c r="E180" s="592" t="s">
        <v>587</v>
      </c>
      <c r="F180" s="374" t="s">
        <v>554</v>
      </c>
      <c r="G180" s="593">
        <v>180</v>
      </c>
      <c r="H180" s="594">
        <v>2139</v>
      </c>
      <c r="I180" s="595">
        <v>9</v>
      </c>
      <c r="J180" s="596">
        <v>41187</v>
      </c>
      <c r="K180" s="596">
        <v>41187</v>
      </c>
      <c r="L180" s="596">
        <v>41195</v>
      </c>
      <c r="M180" s="596">
        <v>41198</v>
      </c>
      <c r="N180" s="594" t="s">
        <v>657</v>
      </c>
      <c r="O180" s="593">
        <v>54</v>
      </c>
      <c r="P180" s="593">
        <v>126</v>
      </c>
      <c r="Q180" s="594" t="s">
        <v>598</v>
      </c>
      <c r="R180" s="351"/>
      <c r="S180" s="597"/>
      <c r="T180" s="641"/>
      <c r="U180" s="637"/>
      <c r="V180" s="637"/>
      <c r="W180" s="637"/>
      <c r="X180" s="638"/>
      <c r="Y180" s="637"/>
    </row>
    <row r="181" spans="1:25" ht="31.5" customHeight="1">
      <c r="A181" s="626"/>
      <c r="B181" s="584">
        <v>41191</v>
      </c>
      <c r="C181" s="585">
        <v>180</v>
      </c>
      <c r="D181" s="585">
        <v>3378</v>
      </c>
      <c r="E181" s="586" t="s">
        <v>495</v>
      </c>
      <c r="F181" s="385" t="s">
        <v>359</v>
      </c>
      <c r="G181" s="587">
        <v>720</v>
      </c>
      <c r="H181" s="588">
        <v>2242</v>
      </c>
      <c r="I181" s="589">
        <v>9</v>
      </c>
      <c r="J181" s="590">
        <v>41192</v>
      </c>
      <c r="K181" s="590">
        <v>41196</v>
      </c>
      <c r="L181" s="590">
        <v>41204</v>
      </c>
      <c r="M181" s="590">
        <v>41198</v>
      </c>
      <c r="N181" s="588" t="s">
        <v>655</v>
      </c>
      <c r="O181" s="587">
        <v>720</v>
      </c>
      <c r="P181" s="587">
        <v>0</v>
      </c>
      <c r="Q181" s="588" t="s">
        <v>154</v>
      </c>
      <c r="R181" s="585"/>
      <c r="S181" s="597"/>
      <c r="T181" s="640"/>
      <c r="U181" s="637"/>
      <c r="V181" s="637"/>
      <c r="W181" s="637"/>
      <c r="X181" s="637"/>
      <c r="Y181" s="638"/>
    </row>
    <row r="182" spans="1:25" ht="25.5" customHeight="1">
      <c r="A182" s="626"/>
      <c r="B182" s="584">
        <v>41191</v>
      </c>
      <c r="C182" s="585">
        <v>181</v>
      </c>
      <c r="D182" s="585">
        <v>3379</v>
      </c>
      <c r="E182" s="586" t="s">
        <v>414</v>
      </c>
      <c r="F182" s="385" t="s">
        <v>198</v>
      </c>
      <c r="G182" s="587">
        <v>540</v>
      </c>
      <c r="H182" s="588">
        <v>2243</v>
      </c>
      <c r="I182" s="589">
        <v>9</v>
      </c>
      <c r="J182" s="590">
        <v>41193</v>
      </c>
      <c r="K182" s="590">
        <v>41196</v>
      </c>
      <c r="L182" s="590">
        <v>41204</v>
      </c>
      <c r="M182" s="590">
        <v>41199</v>
      </c>
      <c r="N182" s="588" t="s">
        <v>660</v>
      </c>
      <c r="O182" s="587">
        <v>540</v>
      </c>
      <c r="P182" s="587">
        <v>0</v>
      </c>
      <c r="Q182" s="588"/>
      <c r="R182" s="585"/>
      <c r="S182" s="597"/>
      <c r="T182" s="640"/>
      <c r="Y182" s="636"/>
    </row>
    <row r="183" spans="1:20" ht="25.5" customHeight="1">
      <c r="A183" s="626"/>
      <c r="B183" s="502">
        <v>41191</v>
      </c>
      <c r="C183" s="351">
        <v>182</v>
      </c>
      <c r="D183" s="351">
        <v>3380</v>
      </c>
      <c r="E183" s="592" t="s">
        <v>557</v>
      </c>
      <c r="F183" s="374" t="s">
        <v>198</v>
      </c>
      <c r="G183" s="593">
        <v>450</v>
      </c>
      <c r="H183" s="594">
        <v>2244</v>
      </c>
      <c r="I183" s="595">
        <v>9</v>
      </c>
      <c r="J183" s="596">
        <v>41193</v>
      </c>
      <c r="K183" s="596">
        <v>41196</v>
      </c>
      <c r="L183" s="596">
        <v>41204</v>
      </c>
      <c r="M183" s="596">
        <v>41204</v>
      </c>
      <c r="N183" s="594" t="s">
        <v>662</v>
      </c>
      <c r="O183" s="593">
        <v>450</v>
      </c>
      <c r="P183" s="593">
        <v>0</v>
      </c>
      <c r="Q183" s="594" t="s">
        <v>154</v>
      </c>
      <c r="R183" s="351"/>
      <c r="S183" s="597"/>
      <c r="T183" s="641"/>
    </row>
    <row r="184" spans="1:20" ht="25.5" customHeight="1">
      <c r="A184" s="626"/>
      <c r="B184" s="502">
        <v>41191</v>
      </c>
      <c r="C184" s="351">
        <v>183</v>
      </c>
      <c r="D184" s="351">
        <v>3381</v>
      </c>
      <c r="E184" s="592" t="s">
        <v>611</v>
      </c>
      <c r="F184" s="374" t="s">
        <v>198</v>
      </c>
      <c r="G184" s="593">
        <v>450</v>
      </c>
      <c r="H184" s="594">
        <v>2245</v>
      </c>
      <c r="I184" s="595">
        <v>9</v>
      </c>
      <c r="J184" s="596">
        <v>41193</v>
      </c>
      <c r="K184" s="596">
        <v>41196</v>
      </c>
      <c r="L184" s="596">
        <v>41204</v>
      </c>
      <c r="M184" s="596">
        <v>41204</v>
      </c>
      <c r="N184" s="594" t="s">
        <v>659</v>
      </c>
      <c r="O184" s="593">
        <v>326.9</v>
      </c>
      <c r="P184" s="593">
        <v>123.1</v>
      </c>
      <c r="Q184" s="594"/>
      <c r="R184" s="351"/>
      <c r="S184" s="597"/>
      <c r="T184" s="641"/>
    </row>
    <row r="185" spans="1:25" ht="25.5" customHeight="1">
      <c r="A185" s="626"/>
      <c r="B185" s="502">
        <v>41191</v>
      </c>
      <c r="C185" s="351">
        <v>184</v>
      </c>
      <c r="D185" s="351">
        <v>3382</v>
      </c>
      <c r="E185" s="592" t="s">
        <v>548</v>
      </c>
      <c r="F185" s="374" t="s">
        <v>612</v>
      </c>
      <c r="G185" s="593">
        <v>720</v>
      </c>
      <c r="H185" s="594">
        <v>2246</v>
      </c>
      <c r="I185" s="595">
        <v>9</v>
      </c>
      <c r="J185" s="596">
        <v>41192</v>
      </c>
      <c r="K185" s="596">
        <v>41196</v>
      </c>
      <c r="L185" s="596">
        <v>41204</v>
      </c>
      <c r="M185" s="596">
        <v>41199</v>
      </c>
      <c r="N185" s="594" t="s">
        <v>658</v>
      </c>
      <c r="O185" s="653">
        <v>720</v>
      </c>
      <c r="P185" s="587">
        <v>0</v>
      </c>
      <c r="Q185" s="594" t="s">
        <v>154</v>
      </c>
      <c r="R185" s="351"/>
      <c r="S185" s="597"/>
      <c r="T185" s="641" t="s">
        <v>849</v>
      </c>
      <c r="Y185" s="636"/>
    </row>
    <row r="186" spans="1:25" ht="25.5" customHeight="1">
      <c r="A186" s="626"/>
      <c r="B186" s="502">
        <v>41191</v>
      </c>
      <c r="C186" s="351">
        <v>185</v>
      </c>
      <c r="D186" s="351">
        <v>3383</v>
      </c>
      <c r="E186" s="592" t="s">
        <v>486</v>
      </c>
      <c r="F186" s="374" t="s">
        <v>612</v>
      </c>
      <c r="G186" s="593">
        <v>450</v>
      </c>
      <c r="H186" s="594">
        <v>2247</v>
      </c>
      <c r="I186" s="595">
        <v>9</v>
      </c>
      <c r="J186" s="596">
        <v>41193</v>
      </c>
      <c r="K186" s="596">
        <v>41196</v>
      </c>
      <c r="L186" s="596">
        <v>41204</v>
      </c>
      <c r="M186" s="596">
        <v>41204</v>
      </c>
      <c r="N186" s="594" t="s">
        <v>661</v>
      </c>
      <c r="O186" s="593">
        <v>450</v>
      </c>
      <c r="P186" s="593">
        <v>0</v>
      </c>
      <c r="Q186" s="594"/>
      <c r="R186" s="351"/>
      <c r="S186" s="597"/>
      <c r="T186" s="641"/>
      <c r="Y186" s="636"/>
    </row>
    <row r="187" spans="1:20" ht="25.5" customHeight="1">
      <c r="A187" s="626"/>
      <c r="B187" s="502">
        <v>41191</v>
      </c>
      <c r="C187" s="351">
        <v>186</v>
      </c>
      <c r="D187" s="351">
        <v>3384</v>
      </c>
      <c r="E187" s="592" t="s">
        <v>577</v>
      </c>
      <c r="F187" s="374" t="s">
        <v>345</v>
      </c>
      <c r="G187" s="593">
        <v>180</v>
      </c>
      <c r="H187" s="594">
        <v>2248</v>
      </c>
      <c r="I187" s="595">
        <v>9</v>
      </c>
      <c r="J187" s="596">
        <v>41194</v>
      </c>
      <c r="K187" s="596">
        <v>41194</v>
      </c>
      <c r="L187" s="596">
        <v>41202</v>
      </c>
      <c r="M187" s="596">
        <v>41205</v>
      </c>
      <c r="N187" s="594" t="s">
        <v>665</v>
      </c>
      <c r="O187" s="593">
        <v>180</v>
      </c>
      <c r="P187" s="593">
        <v>0</v>
      </c>
      <c r="Q187" s="594" t="s">
        <v>154</v>
      </c>
      <c r="R187" s="351"/>
      <c r="S187" s="597"/>
      <c r="T187" s="641" t="s">
        <v>667</v>
      </c>
    </row>
    <row r="188" spans="1:20" ht="25.5" customHeight="1">
      <c r="A188" s="626"/>
      <c r="B188" s="584">
        <v>41193</v>
      </c>
      <c r="C188" s="585">
        <v>187</v>
      </c>
      <c r="D188" s="585"/>
      <c r="E188" s="586" t="s">
        <v>449</v>
      </c>
      <c r="F188" s="385" t="s">
        <v>613</v>
      </c>
      <c r="G188" s="587">
        <v>360</v>
      </c>
      <c r="H188" s="588"/>
      <c r="I188" s="589">
        <v>31</v>
      </c>
      <c r="J188" s="590">
        <v>41199</v>
      </c>
      <c r="K188" s="590">
        <v>41201</v>
      </c>
      <c r="L188" s="590">
        <v>41209</v>
      </c>
      <c r="M188" s="590" t="s">
        <v>518</v>
      </c>
      <c r="N188" s="588" t="s">
        <v>627</v>
      </c>
      <c r="O188" s="587">
        <v>360</v>
      </c>
      <c r="P188" s="587"/>
      <c r="Q188" s="588"/>
      <c r="R188" s="585"/>
      <c r="S188" s="597"/>
      <c r="T188" s="640"/>
    </row>
    <row r="189" spans="1:20" ht="25.5" customHeight="1">
      <c r="A189" s="626"/>
      <c r="B189" s="584">
        <v>41194</v>
      </c>
      <c r="C189" s="585">
        <v>188</v>
      </c>
      <c r="D189" s="585">
        <v>3461</v>
      </c>
      <c r="E189" s="586" t="s">
        <v>578</v>
      </c>
      <c r="F189" s="385" t="s">
        <v>349</v>
      </c>
      <c r="G189" s="587">
        <v>540</v>
      </c>
      <c r="H189" s="588">
        <v>2311</v>
      </c>
      <c r="I189" s="589">
        <v>9</v>
      </c>
      <c r="J189" s="590">
        <v>41200</v>
      </c>
      <c r="K189" s="590">
        <v>41203</v>
      </c>
      <c r="L189" s="590">
        <v>41211</v>
      </c>
      <c r="M189" s="590">
        <v>41205</v>
      </c>
      <c r="N189" s="588" t="s">
        <v>645</v>
      </c>
      <c r="O189" s="587">
        <v>540</v>
      </c>
      <c r="P189" s="587">
        <v>0</v>
      </c>
      <c r="Q189" s="588"/>
      <c r="R189" s="585"/>
      <c r="S189" s="597"/>
      <c r="T189" s="640"/>
    </row>
    <row r="190" spans="1:20" ht="25.5" customHeight="1">
      <c r="A190" s="626"/>
      <c r="B190" s="584">
        <v>41194</v>
      </c>
      <c r="C190" s="585">
        <v>189</v>
      </c>
      <c r="D190" s="585">
        <v>3460</v>
      </c>
      <c r="E190" s="586" t="s">
        <v>568</v>
      </c>
      <c r="F190" s="385" t="s">
        <v>197</v>
      </c>
      <c r="G190" s="587">
        <v>540</v>
      </c>
      <c r="H190" s="588">
        <v>2312</v>
      </c>
      <c r="I190" s="589">
        <v>9</v>
      </c>
      <c r="J190" s="590">
        <v>41200</v>
      </c>
      <c r="K190" s="590">
        <v>41203</v>
      </c>
      <c r="L190" s="590">
        <v>41211</v>
      </c>
      <c r="M190" s="590">
        <v>41207</v>
      </c>
      <c r="N190" s="588" t="s">
        <v>666</v>
      </c>
      <c r="O190" s="587">
        <v>540</v>
      </c>
      <c r="P190" s="587">
        <v>0</v>
      </c>
      <c r="Q190" s="588" t="s">
        <v>154</v>
      </c>
      <c r="R190" s="585"/>
      <c r="S190" s="597"/>
      <c r="T190" s="640" t="s">
        <v>668</v>
      </c>
    </row>
    <row r="191" spans="1:20" ht="25.5" customHeight="1">
      <c r="A191" s="626"/>
      <c r="B191" s="502">
        <v>41197</v>
      </c>
      <c r="C191" s="351">
        <v>190</v>
      </c>
      <c r="D191" s="351">
        <v>3477</v>
      </c>
      <c r="E191" s="592" t="s">
        <v>400</v>
      </c>
      <c r="F191" s="374" t="s">
        <v>349</v>
      </c>
      <c r="G191" s="593">
        <v>450</v>
      </c>
      <c r="H191" s="594">
        <v>2327</v>
      </c>
      <c r="I191" s="595">
        <v>9</v>
      </c>
      <c r="J191" s="596">
        <v>41200</v>
      </c>
      <c r="K191" s="596">
        <v>41203</v>
      </c>
      <c r="L191" s="596">
        <v>41211</v>
      </c>
      <c r="M191" s="596">
        <v>41211</v>
      </c>
      <c r="N191" s="594" t="s">
        <v>669</v>
      </c>
      <c r="O191" s="593">
        <v>364.5</v>
      </c>
      <c r="P191" s="593">
        <v>85.5</v>
      </c>
      <c r="Q191" s="594"/>
      <c r="R191" s="351"/>
      <c r="S191" s="597"/>
      <c r="T191" s="641"/>
    </row>
    <row r="192" spans="1:20" ht="25.5" customHeight="1">
      <c r="A192" s="626"/>
      <c r="B192" s="502">
        <v>41197</v>
      </c>
      <c r="C192" s="351">
        <v>191</v>
      </c>
      <c r="D192" s="351">
        <v>3478</v>
      </c>
      <c r="E192" s="592" t="s">
        <v>611</v>
      </c>
      <c r="F192" s="374" t="s">
        <v>349</v>
      </c>
      <c r="G192" s="593">
        <v>360</v>
      </c>
      <c r="H192" s="594">
        <v>2328</v>
      </c>
      <c r="I192" s="595">
        <v>9</v>
      </c>
      <c r="J192" s="596">
        <v>41200</v>
      </c>
      <c r="K192" s="596">
        <v>41202</v>
      </c>
      <c r="L192" s="596">
        <v>41210</v>
      </c>
      <c r="M192" s="596">
        <v>41213</v>
      </c>
      <c r="N192" s="594" t="s">
        <v>701</v>
      </c>
      <c r="O192" s="593">
        <v>360</v>
      </c>
      <c r="P192" s="593">
        <v>0</v>
      </c>
      <c r="Q192" s="594"/>
      <c r="R192" s="351"/>
      <c r="S192" s="597"/>
      <c r="T192" s="641"/>
    </row>
    <row r="193" spans="1:20" ht="25.5" customHeight="1">
      <c r="A193" s="626"/>
      <c r="B193" s="502">
        <v>41197</v>
      </c>
      <c r="C193" s="351">
        <v>192</v>
      </c>
      <c r="D193" s="351">
        <v>3475</v>
      </c>
      <c r="E193" s="592" t="s">
        <v>509</v>
      </c>
      <c r="F193" s="374" t="s">
        <v>197</v>
      </c>
      <c r="G193" s="593">
        <v>360</v>
      </c>
      <c r="H193" s="594">
        <v>2329</v>
      </c>
      <c r="I193" s="595">
        <v>9</v>
      </c>
      <c r="J193" s="596">
        <v>41200</v>
      </c>
      <c r="K193" s="596">
        <v>41202</v>
      </c>
      <c r="L193" s="596">
        <v>41210</v>
      </c>
      <c r="M193" s="596">
        <v>41219</v>
      </c>
      <c r="N193" s="594" t="s">
        <v>706</v>
      </c>
      <c r="O193" s="593">
        <v>349.5</v>
      </c>
      <c r="P193" s="593">
        <v>10.5</v>
      </c>
      <c r="Q193" s="594" t="s">
        <v>598</v>
      </c>
      <c r="R193" s="351"/>
      <c r="S193" s="597"/>
      <c r="T193" s="641"/>
    </row>
    <row r="194" spans="1:20" ht="25.5" customHeight="1">
      <c r="A194" s="626"/>
      <c r="B194" s="502">
        <v>41197</v>
      </c>
      <c r="C194" s="351">
        <v>193</v>
      </c>
      <c r="D194" s="351">
        <v>3476</v>
      </c>
      <c r="E194" s="592" t="s">
        <v>486</v>
      </c>
      <c r="F194" s="374" t="s">
        <v>197</v>
      </c>
      <c r="G194" s="593">
        <v>360</v>
      </c>
      <c r="H194" s="594">
        <v>2330</v>
      </c>
      <c r="I194" s="595">
        <v>9</v>
      </c>
      <c r="J194" s="596">
        <v>41200</v>
      </c>
      <c r="K194" s="596">
        <v>41202</v>
      </c>
      <c r="L194" s="596">
        <v>41210</v>
      </c>
      <c r="M194" s="596">
        <v>41204</v>
      </c>
      <c r="N194" s="594" t="s">
        <v>704</v>
      </c>
      <c r="O194" s="593">
        <v>360</v>
      </c>
      <c r="P194" s="593">
        <v>27.1</v>
      </c>
      <c r="Q194" s="594" t="s">
        <v>598</v>
      </c>
      <c r="R194" s="351"/>
      <c r="S194" s="597"/>
      <c r="T194" s="641" t="s">
        <v>705</v>
      </c>
    </row>
    <row r="195" spans="1:20" ht="25.5" customHeight="1">
      <c r="A195" s="626"/>
      <c r="B195" s="584">
        <v>41199</v>
      </c>
      <c r="C195" s="585"/>
      <c r="D195" s="585">
        <v>3479</v>
      </c>
      <c r="E195" s="586" t="s">
        <v>641</v>
      </c>
      <c r="F195" s="385" t="s">
        <v>198</v>
      </c>
      <c r="G195" s="587">
        <v>180</v>
      </c>
      <c r="H195" s="588">
        <v>2345</v>
      </c>
      <c r="I195" s="589">
        <v>18</v>
      </c>
      <c r="J195" s="590">
        <v>41200</v>
      </c>
      <c r="K195" s="590">
        <v>41201</v>
      </c>
      <c r="L195" s="590">
        <v>41209</v>
      </c>
      <c r="M195" s="590">
        <v>41212</v>
      </c>
      <c r="N195" s="588" t="s">
        <v>682</v>
      </c>
      <c r="O195" s="587">
        <v>180</v>
      </c>
      <c r="P195" s="587">
        <v>180</v>
      </c>
      <c r="Q195" s="588"/>
      <c r="R195" s="351"/>
      <c r="S195" s="597"/>
      <c r="T195" s="585" t="s">
        <v>683</v>
      </c>
    </row>
    <row r="196" spans="1:20" ht="25.5" customHeight="1">
      <c r="A196" s="626"/>
      <c r="B196" s="584">
        <v>41199</v>
      </c>
      <c r="C196" s="585"/>
      <c r="D196" s="585">
        <v>3957</v>
      </c>
      <c r="E196" s="586" t="s">
        <v>641</v>
      </c>
      <c r="F196" s="385" t="s">
        <v>198</v>
      </c>
      <c r="G196" s="587">
        <v>135</v>
      </c>
      <c r="H196" s="588">
        <v>2643</v>
      </c>
      <c r="I196" s="589">
        <v>18</v>
      </c>
      <c r="J196" s="590">
        <v>41225</v>
      </c>
      <c r="K196" s="590">
        <v>41225</v>
      </c>
      <c r="L196" s="590">
        <v>41225</v>
      </c>
      <c r="M196" s="590">
        <v>41225</v>
      </c>
      <c r="N196" s="588" t="s">
        <v>682</v>
      </c>
      <c r="O196" s="587">
        <v>135</v>
      </c>
      <c r="P196" s="587">
        <v>135</v>
      </c>
      <c r="Q196" s="588"/>
      <c r="R196" s="351"/>
      <c r="S196" s="597"/>
      <c r="T196" s="585" t="s">
        <v>767</v>
      </c>
    </row>
    <row r="197" spans="1:20" ht="25.5" customHeight="1">
      <c r="A197" s="626"/>
      <c r="B197" s="584">
        <v>41198</v>
      </c>
      <c r="C197" s="585" t="s">
        <v>630</v>
      </c>
      <c r="D197" s="585">
        <v>3548</v>
      </c>
      <c r="E197" s="586" t="s">
        <v>382</v>
      </c>
      <c r="F197" s="385" t="s">
        <v>614</v>
      </c>
      <c r="G197" s="587">
        <v>360</v>
      </c>
      <c r="H197" s="585">
        <v>2346</v>
      </c>
      <c r="I197" s="589">
        <v>30</v>
      </c>
      <c r="J197" s="590">
        <v>41209</v>
      </c>
      <c r="K197" s="590">
        <v>41211</v>
      </c>
      <c r="L197" s="590">
        <v>41220</v>
      </c>
      <c r="M197" s="590">
        <v>41218</v>
      </c>
      <c r="N197" s="588" t="s">
        <v>712</v>
      </c>
      <c r="O197" s="587">
        <v>0</v>
      </c>
      <c r="P197" s="634">
        <v>0</v>
      </c>
      <c r="Q197" s="588"/>
      <c r="R197" s="585"/>
      <c r="S197" s="597"/>
      <c r="T197" s="640"/>
    </row>
    <row r="198" spans="1:20" ht="25.5" customHeight="1">
      <c r="A198" s="626"/>
      <c r="B198" s="584">
        <v>41198</v>
      </c>
      <c r="C198" s="585">
        <v>195</v>
      </c>
      <c r="D198" s="585">
        <v>3549</v>
      </c>
      <c r="E198" s="586" t="s">
        <v>149</v>
      </c>
      <c r="F198" s="385" t="s">
        <v>614</v>
      </c>
      <c r="G198" s="587">
        <v>360</v>
      </c>
      <c r="H198" s="585">
        <v>2347</v>
      </c>
      <c r="I198" s="589">
        <v>30</v>
      </c>
      <c r="J198" s="590">
        <v>41209</v>
      </c>
      <c r="K198" s="590">
        <v>41211</v>
      </c>
      <c r="L198" s="590">
        <v>41220</v>
      </c>
      <c r="M198" s="590">
        <v>41218</v>
      </c>
      <c r="N198" s="588" t="s">
        <v>713</v>
      </c>
      <c r="O198" s="587">
        <v>0</v>
      </c>
      <c r="P198" s="634">
        <v>0</v>
      </c>
      <c r="Q198" s="588"/>
      <c r="R198" s="585"/>
      <c r="S198" s="597"/>
      <c r="T198" s="640"/>
    </row>
    <row r="199" spans="1:20" ht="25.5" customHeight="1">
      <c r="A199" s="626"/>
      <c r="B199" s="584">
        <v>41198</v>
      </c>
      <c r="C199" s="585">
        <v>196</v>
      </c>
      <c r="D199" s="585"/>
      <c r="E199" s="586" t="s">
        <v>446</v>
      </c>
      <c r="F199" s="385" t="s">
        <v>614</v>
      </c>
      <c r="G199" s="587">
        <v>360</v>
      </c>
      <c r="H199" s="585">
        <v>2348</v>
      </c>
      <c r="I199" s="589">
        <v>30</v>
      </c>
      <c r="J199" s="590">
        <v>41209</v>
      </c>
      <c r="K199" s="590">
        <v>41211</v>
      </c>
      <c r="L199" s="590">
        <v>41220</v>
      </c>
      <c r="M199" s="644" t="s">
        <v>232</v>
      </c>
      <c r="N199" s="646" t="s">
        <v>232</v>
      </c>
      <c r="O199" s="587">
        <v>360</v>
      </c>
      <c r="P199" s="634"/>
      <c r="Q199" s="588"/>
      <c r="R199" s="585"/>
      <c r="S199" s="597"/>
      <c r="T199" s="647" t="s">
        <v>232</v>
      </c>
    </row>
    <row r="200" spans="1:20" ht="25.5" customHeight="1">
      <c r="A200" s="626"/>
      <c r="B200" s="584">
        <v>41198</v>
      </c>
      <c r="C200" s="585">
        <v>197</v>
      </c>
      <c r="D200" s="585">
        <v>3551</v>
      </c>
      <c r="E200" s="586" t="s">
        <v>562</v>
      </c>
      <c r="F200" s="385" t="s">
        <v>614</v>
      </c>
      <c r="G200" s="587">
        <v>360</v>
      </c>
      <c r="H200" s="585">
        <v>2349</v>
      </c>
      <c r="I200" s="589">
        <v>35</v>
      </c>
      <c r="J200" s="590">
        <v>41208</v>
      </c>
      <c r="K200" s="590">
        <v>41210</v>
      </c>
      <c r="L200" s="590">
        <v>41219</v>
      </c>
      <c r="M200" s="590">
        <v>41219</v>
      </c>
      <c r="N200" s="588" t="s">
        <v>710</v>
      </c>
      <c r="O200" s="587">
        <f>+G200-P200</f>
        <v>306.8</v>
      </c>
      <c r="P200" s="634">
        <v>53.2</v>
      </c>
      <c r="Q200" s="588"/>
      <c r="R200" s="585"/>
      <c r="S200" s="597"/>
      <c r="T200" s="640" t="s">
        <v>711</v>
      </c>
    </row>
    <row r="201" spans="1:20" ht="25.5" customHeight="1">
      <c r="A201" s="626"/>
      <c r="B201" s="584">
        <v>41198</v>
      </c>
      <c r="C201" s="585">
        <v>198</v>
      </c>
      <c r="D201" s="585">
        <v>3552</v>
      </c>
      <c r="E201" s="586" t="s">
        <v>571</v>
      </c>
      <c r="F201" s="385" t="s">
        <v>614</v>
      </c>
      <c r="G201" s="587">
        <v>360</v>
      </c>
      <c r="H201" s="585">
        <v>2350</v>
      </c>
      <c r="I201" s="589">
        <v>35</v>
      </c>
      <c r="J201" s="590">
        <v>41208</v>
      </c>
      <c r="K201" s="590">
        <v>41210</v>
      </c>
      <c r="L201" s="590">
        <v>41219</v>
      </c>
      <c r="M201" s="590">
        <v>41219</v>
      </c>
      <c r="N201" s="588" t="s">
        <v>710</v>
      </c>
      <c r="O201" s="587">
        <f>+G201-P201</f>
        <v>249.9</v>
      </c>
      <c r="P201" s="634">
        <v>110.1</v>
      </c>
      <c r="Q201" s="588"/>
      <c r="R201" s="585"/>
      <c r="S201" s="597"/>
      <c r="T201" s="640"/>
    </row>
    <row r="202" spans="1:20" ht="25.5" customHeight="1">
      <c r="A202" s="626"/>
      <c r="B202" s="584">
        <v>41198</v>
      </c>
      <c r="C202" s="585">
        <v>199</v>
      </c>
      <c r="D202" s="585">
        <v>3553</v>
      </c>
      <c r="E202" s="586" t="s">
        <v>435</v>
      </c>
      <c r="F202" s="385" t="s">
        <v>614</v>
      </c>
      <c r="G202" s="587">
        <v>360</v>
      </c>
      <c r="H202" s="585">
        <v>2351</v>
      </c>
      <c r="I202" s="589">
        <v>33</v>
      </c>
      <c r="J202" s="590">
        <v>41209</v>
      </c>
      <c r="K202" s="590">
        <v>41211</v>
      </c>
      <c r="L202" s="590">
        <v>41220</v>
      </c>
      <c r="M202" s="590">
        <v>41218</v>
      </c>
      <c r="N202" s="588" t="s">
        <v>714</v>
      </c>
      <c r="O202" s="587">
        <v>0</v>
      </c>
      <c r="P202" s="634">
        <v>0</v>
      </c>
      <c r="Q202" s="588"/>
      <c r="R202" s="585"/>
      <c r="S202" s="597"/>
      <c r="T202" s="640"/>
    </row>
    <row r="203" spans="1:20" ht="25.5" customHeight="1">
      <c r="A203" s="626"/>
      <c r="B203" s="584">
        <v>41198</v>
      </c>
      <c r="C203" s="585">
        <v>200</v>
      </c>
      <c r="D203" s="585">
        <v>3554</v>
      </c>
      <c r="E203" s="586" t="s">
        <v>615</v>
      </c>
      <c r="F203" s="385" t="s">
        <v>614</v>
      </c>
      <c r="G203" s="587">
        <v>360</v>
      </c>
      <c r="H203" s="585">
        <v>2352</v>
      </c>
      <c r="I203" s="589">
        <v>33</v>
      </c>
      <c r="J203" s="590">
        <v>41209</v>
      </c>
      <c r="K203" s="590">
        <v>41211</v>
      </c>
      <c r="L203" s="590">
        <v>41220</v>
      </c>
      <c r="M203" s="590">
        <v>41218</v>
      </c>
      <c r="N203" s="588" t="s">
        <v>715</v>
      </c>
      <c r="O203" s="587">
        <v>0</v>
      </c>
      <c r="P203" s="634">
        <v>0</v>
      </c>
      <c r="Q203" s="588"/>
      <c r="R203" s="585"/>
      <c r="S203" s="597"/>
      <c r="T203" s="640"/>
    </row>
    <row r="204" spans="1:20" ht="25.5" customHeight="1">
      <c r="A204" s="626"/>
      <c r="B204" s="584">
        <v>41198</v>
      </c>
      <c r="C204" s="585">
        <v>201</v>
      </c>
      <c r="D204" s="585">
        <v>3555</v>
      </c>
      <c r="E204" s="586" t="s">
        <v>529</v>
      </c>
      <c r="F204" s="385" t="s">
        <v>614</v>
      </c>
      <c r="G204" s="587">
        <v>360</v>
      </c>
      <c r="H204" s="585">
        <v>2353</v>
      </c>
      <c r="I204" s="589">
        <v>33</v>
      </c>
      <c r="J204" s="590">
        <v>41209</v>
      </c>
      <c r="K204" s="590">
        <v>41211</v>
      </c>
      <c r="L204" s="590">
        <v>41220</v>
      </c>
      <c r="M204" s="590">
        <v>41218</v>
      </c>
      <c r="N204" s="588" t="s">
        <v>716</v>
      </c>
      <c r="O204" s="587">
        <v>0</v>
      </c>
      <c r="P204" s="634">
        <v>0</v>
      </c>
      <c r="Q204" s="588"/>
      <c r="R204" s="585"/>
      <c r="S204" s="597"/>
      <c r="T204" s="640"/>
    </row>
    <row r="205" spans="1:20" ht="25.5" customHeight="1">
      <c r="A205" s="626"/>
      <c r="B205" s="584">
        <v>41198</v>
      </c>
      <c r="C205" s="585">
        <v>202</v>
      </c>
      <c r="D205" s="585">
        <v>3556</v>
      </c>
      <c r="E205" s="586" t="s">
        <v>106</v>
      </c>
      <c r="F205" s="385" t="s">
        <v>614</v>
      </c>
      <c r="G205" s="587">
        <v>360</v>
      </c>
      <c r="H205" s="585">
        <v>2354</v>
      </c>
      <c r="I205" s="589">
        <v>40</v>
      </c>
      <c r="J205" s="590">
        <v>41209</v>
      </c>
      <c r="K205" s="590">
        <v>41211</v>
      </c>
      <c r="L205" s="590">
        <v>41220</v>
      </c>
      <c r="M205" s="590">
        <v>41219</v>
      </c>
      <c r="N205" s="588" t="s">
        <v>710</v>
      </c>
      <c r="O205" s="587">
        <f>+G205-P205</f>
        <v>359.1</v>
      </c>
      <c r="P205" s="634">
        <v>0.9</v>
      </c>
      <c r="Q205" s="588"/>
      <c r="R205" s="585"/>
      <c r="S205" s="597"/>
      <c r="T205" s="640"/>
    </row>
    <row r="206" spans="1:20" ht="25.5" customHeight="1">
      <c r="A206" s="626"/>
      <c r="B206" s="584">
        <v>41198</v>
      </c>
      <c r="C206" s="585">
        <v>203</v>
      </c>
      <c r="D206" s="585">
        <v>3557</v>
      </c>
      <c r="E206" s="586" t="s">
        <v>544</v>
      </c>
      <c r="F206" s="385" t="s">
        <v>614</v>
      </c>
      <c r="G206" s="587">
        <v>360</v>
      </c>
      <c r="H206" s="585">
        <v>2355</v>
      </c>
      <c r="I206" s="589">
        <v>31</v>
      </c>
      <c r="J206" s="590">
        <v>41208</v>
      </c>
      <c r="K206" s="590">
        <v>41210</v>
      </c>
      <c r="L206" s="590">
        <v>41219</v>
      </c>
      <c r="M206" s="590">
        <v>41219</v>
      </c>
      <c r="N206" s="588" t="s">
        <v>708</v>
      </c>
      <c r="O206" s="587">
        <v>308.9</v>
      </c>
      <c r="P206" s="634">
        <v>51.1</v>
      </c>
      <c r="Q206" s="588">
        <v>20120612</v>
      </c>
      <c r="R206" s="585"/>
      <c r="S206" s="597"/>
      <c r="T206" s="640" t="s">
        <v>709</v>
      </c>
    </row>
    <row r="207" spans="1:20" ht="25.5" customHeight="1">
      <c r="A207" s="626"/>
      <c r="B207" s="584">
        <v>41198</v>
      </c>
      <c r="C207" s="585">
        <v>204</v>
      </c>
      <c r="D207" s="585">
        <v>3558</v>
      </c>
      <c r="E207" s="586" t="s">
        <v>616</v>
      </c>
      <c r="F207" s="385" t="s">
        <v>614</v>
      </c>
      <c r="G207" s="587">
        <v>360</v>
      </c>
      <c r="H207" s="585">
        <v>2356</v>
      </c>
      <c r="I207" s="589">
        <v>31</v>
      </c>
      <c r="J207" s="590">
        <v>41208</v>
      </c>
      <c r="K207" s="590">
        <v>41210</v>
      </c>
      <c r="L207" s="590">
        <v>41219</v>
      </c>
      <c r="M207" s="590">
        <v>41219</v>
      </c>
      <c r="N207" s="588" t="s">
        <v>710</v>
      </c>
      <c r="O207" s="587">
        <f>+G207-P207</f>
        <v>332.1</v>
      </c>
      <c r="P207" s="634">
        <v>27.9</v>
      </c>
      <c r="Q207" s="588"/>
      <c r="R207" s="585"/>
      <c r="S207" s="597"/>
      <c r="T207" s="640"/>
    </row>
    <row r="208" spans="1:20" ht="25.5" customHeight="1">
      <c r="A208" s="626"/>
      <c r="B208" s="584">
        <v>41198</v>
      </c>
      <c r="C208" s="585">
        <v>205</v>
      </c>
      <c r="D208" s="585">
        <v>3559</v>
      </c>
      <c r="E208" s="586" t="s">
        <v>392</v>
      </c>
      <c r="F208" s="385" t="s">
        <v>614</v>
      </c>
      <c r="G208" s="587">
        <v>360</v>
      </c>
      <c r="H208" s="585">
        <v>2357</v>
      </c>
      <c r="I208" s="589">
        <v>41</v>
      </c>
      <c r="J208" s="590">
        <v>41208</v>
      </c>
      <c r="K208" s="590">
        <v>41210</v>
      </c>
      <c r="L208" s="590">
        <v>41219</v>
      </c>
      <c r="M208" s="590">
        <v>41218</v>
      </c>
      <c r="N208" s="588" t="s">
        <v>717</v>
      </c>
      <c r="O208" s="587">
        <f>+G208-P208</f>
        <v>297.9</v>
      </c>
      <c r="P208" s="634">
        <v>62.1</v>
      </c>
      <c r="Q208" s="588"/>
      <c r="R208" s="585"/>
      <c r="S208" s="597"/>
      <c r="T208" s="640"/>
    </row>
    <row r="209" spans="1:20" ht="25.5" customHeight="1">
      <c r="A209" s="626"/>
      <c r="B209" s="584">
        <v>41198</v>
      </c>
      <c r="C209" s="585">
        <v>206</v>
      </c>
      <c r="D209" s="585">
        <v>3560</v>
      </c>
      <c r="E209" s="586" t="s">
        <v>574</v>
      </c>
      <c r="F209" s="385" t="s">
        <v>614</v>
      </c>
      <c r="G209" s="587">
        <v>360</v>
      </c>
      <c r="H209" s="585">
        <v>2358</v>
      </c>
      <c r="I209" s="589">
        <v>41</v>
      </c>
      <c r="J209" s="590">
        <v>41209</v>
      </c>
      <c r="K209" s="590">
        <v>41211</v>
      </c>
      <c r="L209" s="590">
        <v>41220</v>
      </c>
      <c r="M209" s="590">
        <v>41218</v>
      </c>
      <c r="N209" s="588" t="s">
        <v>718</v>
      </c>
      <c r="O209" s="587">
        <v>0</v>
      </c>
      <c r="P209" s="634">
        <v>0</v>
      </c>
      <c r="Q209" s="588"/>
      <c r="R209" s="585"/>
      <c r="S209" s="597"/>
      <c r="T209" s="640"/>
    </row>
    <row r="210" spans="1:20" ht="25.5" customHeight="1">
      <c r="A210" s="626"/>
      <c r="B210" s="584">
        <v>41198</v>
      </c>
      <c r="C210" s="585">
        <v>207</v>
      </c>
      <c r="D210" s="585">
        <v>3561</v>
      </c>
      <c r="E210" s="586" t="s">
        <v>527</v>
      </c>
      <c r="F210" s="385" t="s">
        <v>614</v>
      </c>
      <c r="G210" s="587">
        <v>360</v>
      </c>
      <c r="H210" s="585">
        <v>2359</v>
      </c>
      <c r="I210" s="589">
        <v>37</v>
      </c>
      <c r="J210" s="590">
        <v>41208</v>
      </c>
      <c r="K210" s="590">
        <v>41210</v>
      </c>
      <c r="L210" s="590">
        <v>41219</v>
      </c>
      <c r="M210" s="590">
        <v>41218</v>
      </c>
      <c r="N210" s="588" t="s">
        <v>719</v>
      </c>
      <c r="O210" s="587">
        <f>+G210-P210</f>
        <v>215.8</v>
      </c>
      <c r="P210" s="634">
        <v>144.2</v>
      </c>
      <c r="Q210" s="588"/>
      <c r="R210" s="585"/>
      <c r="S210" s="597"/>
      <c r="T210" s="640"/>
    </row>
    <row r="211" spans="1:20" ht="25.5" customHeight="1">
      <c r="A211" s="626"/>
      <c r="B211" s="584">
        <v>41198</v>
      </c>
      <c r="C211" s="585">
        <v>208</v>
      </c>
      <c r="D211" s="585">
        <v>3562</v>
      </c>
      <c r="E211" s="586" t="s">
        <v>617</v>
      </c>
      <c r="F211" s="385" t="s">
        <v>614</v>
      </c>
      <c r="G211" s="587">
        <v>360</v>
      </c>
      <c r="H211" s="585">
        <v>2360</v>
      </c>
      <c r="I211" s="589">
        <v>37</v>
      </c>
      <c r="J211" s="590">
        <v>41208</v>
      </c>
      <c r="K211" s="590">
        <v>41210</v>
      </c>
      <c r="L211" s="590">
        <v>41219</v>
      </c>
      <c r="M211" s="590">
        <v>41218</v>
      </c>
      <c r="N211" s="588" t="s">
        <v>720</v>
      </c>
      <c r="O211" s="587">
        <f>+G211-P211</f>
        <v>333</v>
      </c>
      <c r="P211" s="634">
        <v>27</v>
      </c>
      <c r="Q211" s="588"/>
      <c r="R211" s="585"/>
      <c r="S211" s="597"/>
      <c r="T211" s="640"/>
    </row>
    <row r="212" spans="1:20" ht="25.5" customHeight="1">
      <c r="A212" s="626"/>
      <c r="B212" s="584">
        <v>41198</v>
      </c>
      <c r="C212" s="585">
        <v>209</v>
      </c>
      <c r="D212" s="585">
        <v>3563</v>
      </c>
      <c r="E212" s="586" t="s">
        <v>618</v>
      </c>
      <c r="F212" s="385" t="s">
        <v>614</v>
      </c>
      <c r="G212" s="587">
        <v>360</v>
      </c>
      <c r="H212" s="585">
        <v>2361</v>
      </c>
      <c r="I212" s="589">
        <v>38</v>
      </c>
      <c r="J212" s="590">
        <v>41208</v>
      </c>
      <c r="K212" s="590">
        <v>41210</v>
      </c>
      <c r="L212" s="590">
        <v>41219</v>
      </c>
      <c r="M212" s="590">
        <v>41219</v>
      </c>
      <c r="N212" s="588" t="s">
        <v>708</v>
      </c>
      <c r="O212" s="587">
        <f>+G212-P212</f>
        <v>143</v>
      </c>
      <c r="P212" s="634">
        <v>217</v>
      </c>
      <c r="Q212" s="588"/>
      <c r="R212" s="585"/>
      <c r="S212" s="597"/>
      <c r="T212" s="640"/>
    </row>
    <row r="213" spans="1:20" ht="25.5" customHeight="1">
      <c r="A213" s="626"/>
      <c r="B213" s="584">
        <v>41198</v>
      </c>
      <c r="C213" s="585">
        <v>210</v>
      </c>
      <c r="D213" s="585">
        <v>3564</v>
      </c>
      <c r="E213" s="586" t="s">
        <v>619</v>
      </c>
      <c r="F213" s="385" t="s">
        <v>614</v>
      </c>
      <c r="G213" s="587">
        <v>360</v>
      </c>
      <c r="H213" s="585">
        <v>2362</v>
      </c>
      <c r="I213" s="589">
        <v>39</v>
      </c>
      <c r="J213" s="590">
        <v>41208</v>
      </c>
      <c r="K213" s="590">
        <v>41210</v>
      </c>
      <c r="L213" s="590">
        <v>41219</v>
      </c>
      <c r="M213" s="590">
        <v>41219</v>
      </c>
      <c r="N213" s="588" t="s">
        <v>708</v>
      </c>
      <c r="O213" s="587">
        <v>0</v>
      </c>
      <c r="P213" s="634">
        <v>0</v>
      </c>
      <c r="Q213" s="588"/>
      <c r="R213" s="585"/>
      <c r="S213" s="597"/>
      <c r="T213" s="640"/>
    </row>
    <row r="214" spans="1:20" ht="25.5" customHeight="1">
      <c r="A214" s="626"/>
      <c r="B214" s="584">
        <v>41198</v>
      </c>
      <c r="C214" s="585">
        <v>211</v>
      </c>
      <c r="D214" s="585">
        <v>3565</v>
      </c>
      <c r="E214" s="586" t="s">
        <v>620</v>
      </c>
      <c r="F214" s="385" t="s">
        <v>614</v>
      </c>
      <c r="G214" s="587">
        <v>360</v>
      </c>
      <c r="H214" s="585">
        <v>2363</v>
      </c>
      <c r="I214" s="589">
        <v>39</v>
      </c>
      <c r="J214" s="590">
        <v>41208</v>
      </c>
      <c r="K214" s="590">
        <v>41210</v>
      </c>
      <c r="L214" s="590">
        <v>41219</v>
      </c>
      <c r="M214" s="590">
        <v>41219</v>
      </c>
      <c r="N214" s="588" t="s">
        <v>708</v>
      </c>
      <c r="O214" s="587">
        <v>0</v>
      </c>
      <c r="P214" s="634">
        <v>0</v>
      </c>
      <c r="Q214" s="588"/>
      <c r="R214" s="585"/>
      <c r="S214" s="597"/>
      <c r="T214" s="640"/>
    </row>
    <row r="215" spans="1:20" ht="25.5" customHeight="1">
      <c r="A215" s="626"/>
      <c r="B215" s="584">
        <v>41198</v>
      </c>
      <c r="C215" s="585">
        <v>212</v>
      </c>
      <c r="D215" s="585">
        <v>3566</v>
      </c>
      <c r="E215" s="586" t="s">
        <v>573</v>
      </c>
      <c r="F215" s="385" t="s">
        <v>614</v>
      </c>
      <c r="G215" s="587">
        <v>360</v>
      </c>
      <c r="H215" s="585">
        <v>2364</v>
      </c>
      <c r="I215" s="589">
        <v>39</v>
      </c>
      <c r="J215" s="590">
        <v>41208</v>
      </c>
      <c r="K215" s="590">
        <v>41210</v>
      </c>
      <c r="L215" s="590">
        <v>41219</v>
      </c>
      <c r="M215" s="590">
        <v>41219</v>
      </c>
      <c r="N215" s="588" t="s">
        <v>708</v>
      </c>
      <c r="O215" s="587">
        <f>+G215-P215</f>
        <v>332.9</v>
      </c>
      <c r="P215" s="634">
        <v>27.1</v>
      </c>
      <c r="Q215" s="588"/>
      <c r="R215" s="585"/>
      <c r="S215" s="597"/>
      <c r="T215" s="640"/>
    </row>
    <row r="216" spans="1:20" ht="25.5" customHeight="1">
      <c r="A216" s="626"/>
      <c r="B216" s="584">
        <v>41198</v>
      </c>
      <c r="C216" s="585">
        <v>213</v>
      </c>
      <c r="D216" s="585">
        <v>3567</v>
      </c>
      <c r="E216" s="586" t="s">
        <v>287</v>
      </c>
      <c r="F216" s="385" t="s">
        <v>614</v>
      </c>
      <c r="G216" s="587">
        <v>360</v>
      </c>
      <c r="H216" s="585">
        <v>2365</v>
      </c>
      <c r="I216" s="589">
        <v>36</v>
      </c>
      <c r="J216" s="590">
        <v>41208</v>
      </c>
      <c r="K216" s="590">
        <v>41210</v>
      </c>
      <c r="L216" s="590">
        <v>41219</v>
      </c>
      <c r="M216" s="590">
        <v>41218</v>
      </c>
      <c r="N216" s="588" t="s">
        <v>718</v>
      </c>
      <c r="O216" s="587">
        <f>+G216-P216</f>
        <v>356.5</v>
      </c>
      <c r="P216" s="634">
        <v>3.5</v>
      </c>
      <c r="Q216" s="588"/>
      <c r="R216" s="585"/>
      <c r="S216" s="597"/>
      <c r="T216" s="640"/>
    </row>
    <row r="217" spans="1:20" ht="26.25" customHeight="1">
      <c r="A217" s="626"/>
      <c r="B217" s="584">
        <v>41198</v>
      </c>
      <c r="C217" s="585">
        <v>214</v>
      </c>
      <c r="D217" s="585">
        <v>3568</v>
      </c>
      <c r="E217" s="645" t="s">
        <v>621</v>
      </c>
      <c r="F217" s="385" t="s">
        <v>614</v>
      </c>
      <c r="G217" s="587">
        <v>360</v>
      </c>
      <c r="H217" s="585">
        <v>2366</v>
      </c>
      <c r="I217" s="589">
        <v>36</v>
      </c>
      <c r="J217" s="590">
        <v>41208</v>
      </c>
      <c r="K217" s="590">
        <v>41210</v>
      </c>
      <c r="L217" s="590">
        <v>41219</v>
      </c>
      <c r="M217" s="588" t="s">
        <v>232</v>
      </c>
      <c r="N217" s="588" t="s">
        <v>232</v>
      </c>
      <c r="O217" s="587">
        <v>360</v>
      </c>
      <c r="P217" s="634"/>
      <c r="Q217" s="588"/>
      <c r="R217" s="585"/>
      <c r="S217" s="597"/>
      <c r="T217" s="640"/>
    </row>
    <row r="218" spans="1:20" ht="25.5" customHeight="1">
      <c r="A218" s="626"/>
      <c r="B218" s="584">
        <v>41198</v>
      </c>
      <c r="C218" s="585">
        <v>215</v>
      </c>
      <c r="D218" s="585">
        <v>3569</v>
      </c>
      <c r="E218" s="586" t="s">
        <v>100</v>
      </c>
      <c r="F218" s="385" t="s">
        <v>614</v>
      </c>
      <c r="G218" s="587">
        <v>360</v>
      </c>
      <c r="H218" s="585">
        <v>2367</v>
      </c>
      <c r="I218" s="589">
        <v>47</v>
      </c>
      <c r="J218" s="590">
        <v>41209</v>
      </c>
      <c r="K218" s="590">
        <v>41211</v>
      </c>
      <c r="L218" s="590">
        <v>41220</v>
      </c>
      <c r="M218" s="590">
        <v>41219</v>
      </c>
      <c r="N218" s="588" t="s">
        <v>708</v>
      </c>
      <c r="O218" s="587">
        <v>360</v>
      </c>
      <c r="P218" s="634">
        <v>0</v>
      </c>
      <c r="Q218" s="588"/>
      <c r="R218" s="585"/>
      <c r="S218" s="597"/>
      <c r="T218" s="640"/>
    </row>
    <row r="219" spans="1:20" ht="25.5" customHeight="1">
      <c r="A219" s="626"/>
      <c r="B219" s="584">
        <v>41198</v>
      </c>
      <c r="C219" s="585">
        <v>216</v>
      </c>
      <c r="D219" s="585">
        <v>3570</v>
      </c>
      <c r="E219" s="586" t="s">
        <v>622</v>
      </c>
      <c r="F219" s="385" t="s">
        <v>614</v>
      </c>
      <c r="G219" s="587">
        <v>360</v>
      </c>
      <c r="H219" s="585">
        <v>2368</v>
      </c>
      <c r="I219" s="589">
        <v>42</v>
      </c>
      <c r="J219" s="590">
        <v>41209</v>
      </c>
      <c r="K219" s="590">
        <v>41211</v>
      </c>
      <c r="L219" s="590">
        <v>41220</v>
      </c>
      <c r="M219" s="590">
        <v>41218</v>
      </c>
      <c r="N219" s="588" t="s">
        <v>721</v>
      </c>
      <c r="O219" s="587">
        <v>0</v>
      </c>
      <c r="P219" s="634">
        <v>0</v>
      </c>
      <c r="Q219" s="588"/>
      <c r="R219" s="585"/>
      <c r="S219" s="597"/>
      <c r="T219" s="640"/>
    </row>
    <row r="220" spans="1:20" ht="25.5" customHeight="1">
      <c r="A220" s="626"/>
      <c r="B220" s="584">
        <v>41198</v>
      </c>
      <c r="C220" s="585">
        <v>217</v>
      </c>
      <c r="D220" s="585">
        <v>3571</v>
      </c>
      <c r="E220" s="645" t="s">
        <v>547</v>
      </c>
      <c r="F220" s="385" t="s">
        <v>614</v>
      </c>
      <c r="G220" s="587">
        <v>360</v>
      </c>
      <c r="H220" s="585">
        <v>2369</v>
      </c>
      <c r="I220" s="589">
        <v>43</v>
      </c>
      <c r="J220" s="590">
        <v>41209</v>
      </c>
      <c r="K220" s="590">
        <v>41211</v>
      </c>
      <c r="L220" s="590">
        <v>41220</v>
      </c>
      <c r="M220" s="588" t="s">
        <v>232</v>
      </c>
      <c r="N220" s="588" t="s">
        <v>232</v>
      </c>
      <c r="O220" s="587">
        <v>360</v>
      </c>
      <c r="P220" s="634"/>
      <c r="Q220" s="588"/>
      <c r="R220" s="585"/>
      <c r="S220" s="597"/>
      <c r="T220" s="640"/>
    </row>
    <row r="221" spans="1:20" ht="25.5" customHeight="1">
      <c r="A221" s="626"/>
      <c r="B221" s="584">
        <v>41198</v>
      </c>
      <c r="C221" s="585">
        <v>218</v>
      </c>
      <c r="D221" s="585">
        <v>3572</v>
      </c>
      <c r="E221" s="586" t="s">
        <v>623</v>
      </c>
      <c r="F221" s="385" t="s">
        <v>614</v>
      </c>
      <c r="G221" s="587">
        <v>360</v>
      </c>
      <c r="H221" s="585">
        <v>2370</v>
      </c>
      <c r="I221" s="589">
        <v>32</v>
      </c>
      <c r="J221" s="590">
        <v>41209</v>
      </c>
      <c r="K221" s="590">
        <v>41211</v>
      </c>
      <c r="L221" s="590">
        <v>41220</v>
      </c>
      <c r="M221" s="590">
        <v>41219</v>
      </c>
      <c r="N221" s="588" t="s">
        <v>708</v>
      </c>
      <c r="O221" s="587">
        <f>+G221-P221</f>
        <v>143</v>
      </c>
      <c r="P221" s="634">
        <v>217</v>
      </c>
      <c r="Q221" s="588"/>
      <c r="R221" s="585"/>
      <c r="S221" s="597"/>
      <c r="T221" s="640"/>
    </row>
    <row r="222" spans="1:20" ht="25.5" customHeight="1">
      <c r="A222" s="626"/>
      <c r="B222" s="584">
        <v>41198</v>
      </c>
      <c r="C222" s="585">
        <v>219</v>
      </c>
      <c r="D222" s="585">
        <v>3573</v>
      </c>
      <c r="E222" s="586" t="s">
        <v>624</v>
      </c>
      <c r="F222" s="385" t="s">
        <v>614</v>
      </c>
      <c r="G222" s="587">
        <v>360</v>
      </c>
      <c r="H222" s="585">
        <v>2371</v>
      </c>
      <c r="I222" s="589">
        <v>46</v>
      </c>
      <c r="J222" s="590">
        <v>41209</v>
      </c>
      <c r="K222" s="590">
        <v>41211</v>
      </c>
      <c r="L222" s="590">
        <v>41220</v>
      </c>
      <c r="M222" s="590">
        <v>41218</v>
      </c>
      <c r="N222" s="588" t="s">
        <v>722</v>
      </c>
      <c r="O222" s="587">
        <v>0</v>
      </c>
      <c r="P222" s="634">
        <v>0</v>
      </c>
      <c r="Q222" s="588"/>
      <c r="R222" s="585"/>
      <c r="S222" s="597"/>
      <c r="T222" s="640"/>
    </row>
    <row r="223" spans="1:20" ht="25.5" customHeight="1">
      <c r="A223" s="626"/>
      <c r="B223" s="584">
        <v>41198</v>
      </c>
      <c r="C223" s="585">
        <v>220</v>
      </c>
      <c r="D223" s="585">
        <v>3574</v>
      </c>
      <c r="E223" s="586" t="s">
        <v>112</v>
      </c>
      <c r="F223" s="385" t="s">
        <v>614</v>
      </c>
      <c r="G223" s="587">
        <v>360</v>
      </c>
      <c r="H223" s="585">
        <v>2372</v>
      </c>
      <c r="I223" s="589">
        <v>48</v>
      </c>
      <c r="J223" s="590">
        <v>41209</v>
      </c>
      <c r="K223" s="590">
        <v>41211</v>
      </c>
      <c r="L223" s="590">
        <v>41220</v>
      </c>
      <c r="M223" s="590">
        <v>41218</v>
      </c>
      <c r="N223" s="588" t="s">
        <v>723</v>
      </c>
      <c r="O223" s="587">
        <v>0</v>
      </c>
      <c r="P223" s="634">
        <v>0</v>
      </c>
      <c r="Q223" s="588"/>
      <c r="R223" s="585"/>
      <c r="S223" s="597"/>
      <c r="T223" s="640"/>
    </row>
    <row r="224" spans="1:20" ht="25.5" customHeight="1">
      <c r="A224" s="626"/>
      <c r="B224" s="584">
        <v>41198</v>
      </c>
      <c r="C224" s="585">
        <v>221</v>
      </c>
      <c r="D224" s="585">
        <v>3575</v>
      </c>
      <c r="E224" s="586" t="s">
        <v>105</v>
      </c>
      <c r="F224" s="385" t="s">
        <v>614</v>
      </c>
      <c r="G224" s="587">
        <v>360</v>
      </c>
      <c r="H224" s="585">
        <v>2373</v>
      </c>
      <c r="I224" s="589">
        <v>34</v>
      </c>
      <c r="J224" s="590">
        <v>41209</v>
      </c>
      <c r="K224" s="590">
        <v>41211</v>
      </c>
      <c r="L224" s="590">
        <v>41220</v>
      </c>
      <c r="M224" s="590">
        <v>41218</v>
      </c>
      <c r="N224" s="588" t="s">
        <v>724</v>
      </c>
      <c r="O224" s="587">
        <f>+G224-P224</f>
        <v>353</v>
      </c>
      <c r="P224" s="634">
        <v>7</v>
      </c>
      <c r="Q224" s="588"/>
      <c r="R224" s="585"/>
      <c r="S224" s="597"/>
      <c r="T224" s="640"/>
    </row>
    <row r="225" spans="1:20" ht="25.5" customHeight="1">
      <c r="A225" s="626"/>
      <c r="B225" s="584">
        <v>41198</v>
      </c>
      <c r="C225" s="585">
        <v>222</v>
      </c>
      <c r="D225" s="585">
        <v>3576</v>
      </c>
      <c r="E225" s="586" t="s">
        <v>525</v>
      </c>
      <c r="F225" s="385" t="s">
        <v>614</v>
      </c>
      <c r="G225" s="587">
        <v>360</v>
      </c>
      <c r="H225" s="585">
        <v>2374</v>
      </c>
      <c r="I225" s="589">
        <v>34</v>
      </c>
      <c r="J225" s="590">
        <v>41209</v>
      </c>
      <c r="K225" s="590">
        <v>41211</v>
      </c>
      <c r="L225" s="590">
        <v>41220</v>
      </c>
      <c r="M225" s="590">
        <v>41218</v>
      </c>
      <c r="N225" s="588" t="s">
        <v>725</v>
      </c>
      <c r="O225" s="587">
        <v>0</v>
      </c>
      <c r="P225" s="634">
        <v>0</v>
      </c>
      <c r="Q225" s="588"/>
      <c r="R225" s="585"/>
      <c r="S225" s="597"/>
      <c r="T225" s="640"/>
    </row>
    <row r="226" spans="1:20" ht="25.5" customHeight="1">
      <c r="A226" s="626"/>
      <c r="B226" s="584">
        <v>41198</v>
      </c>
      <c r="C226" s="585">
        <v>223</v>
      </c>
      <c r="D226" s="585">
        <v>3577</v>
      </c>
      <c r="E226" s="586" t="s">
        <v>625</v>
      </c>
      <c r="F226" s="385" t="s">
        <v>614</v>
      </c>
      <c r="G226" s="587">
        <v>360</v>
      </c>
      <c r="H226" s="585">
        <v>2375</v>
      </c>
      <c r="I226" s="589">
        <v>45</v>
      </c>
      <c r="J226" s="590">
        <v>41209</v>
      </c>
      <c r="K226" s="590">
        <v>41211</v>
      </c>
      <c r="L226" s="590">
        <v>41220</v>
      </c>
      <c r="M226" s="590">
        <v>41219</v>
      </c>
      <c r="N226" s="588" t="s">
        <v>710</v>
      </c>
      <c r="O226" s="587">
        <f>+G226-P226</f>
        <v>299.3</v>
      </c>
      <c r="P226" s="634">
        <v>60.7</v>
      </c>
      <c r="Q226" s="588"/>
      <c r="R226" s="585"/>
      <c r="S226" s="597"/>
      <c r="T226" s="640"/>
    </row>
    <row r="227" spans="1:20" ht="25.5" customHeight="1">
      <c r="A227" s="626"/>
      <c r="B227" s="584">
        <v>41198</v>
      </c>
      <c r="C227" s="585">
        <v>224</v>
      </c>
      <c r="D227" s="585">
        <v>3578</v>
      </c>
      <c r="E227" s="586" t="s">
        <v>113</v>
      </c>
      <c r="F227" s="385" t="s">
        <v>614</v>
      </c>
      <c r="G227" s="587">
        <v>360</v>
      </c>
      <c r="H227" s="585">
        <v>2376</v>
      </c>
      <c r="I227" s="589">
        <v>44</v>
      </c>
      <c r="J227" s="590">
        <v>41208</v>
      </c>
      <c r="K227" s="590">
        <v>41211</v>
      </c>
      <c r="L227" s="590">
        <v>41220</v>
      </c>
      <c r="M227" s="590">
        <v>41219</v>
      </c>
      <c r="N227" s="588" t="s">
        <v>708</v>
      </c>
      <c r="O227" s="587">
        <f>+G227-P227</f>
        <v>358.9</v>
      </c>
      <c r="P227" s="634">
        <v>1.1</v>
      </c>
      <c r="Q227" s="588"/>
      <c r="R227" s="585"/>
      <c r="S227" s="597"/>
      <c r="T227" s="640"/>
    </row>
    <row r="228" spans="1:20" ht="25.5" customHeight="1">
      <c r="A228" s="626"/>
      <c r="B228" s="584">
        <v>41198</v>
      </c>
      <c r="C228" s="585">
        <v>225</v>
      </c>
      <c r="D228" s="585">
        <v>3579</v>
      </c>
      <c r="E228" s="586" t="s">
        <v>368</v>
      </c>
      <c r="F228" s="385" t="s">
        <v>614</v>
      </c>
      <c r="G228" s="587">
        <v>360</v>
      </c>
      <c r="H228" s="585">
        <v>2377</v>
      </c>
      <c r="I228" s="589">
        <v>44</v>
      </c>
      <c r="J228" s="590">
        <v>41208</v>
      </c>
      <c r="K228" s="590">
        <v>41211</v>
      </c>
      <c r="L228" s="590">
        <v>41220</v>
      </c>
      <c r="M228" s="590">
        <v>41218</v>
      </c>
      <c r="N228" s="590" t="s">
        <v>726</v>
      </c>
      <c r="O228" s="587">
        <f>+G228-P228</f>
        <v>359.7</v>
      </c>
      <c r="P228" s="634">
        <v>0.3</v>
      </c>
      <c r="Q228" s="588"/>
      <c r="R228" s="585"/>
      <c r="S228" s="597"/>
      <c r="T228" s="640"/>
    </row>
    <row r="229" spans="1:20" ht="25.5" customHeight="1">
      <c r="A229" s="626"/>
      <c r="B229" s="584">
        <v>41198</v>
      </c>
      <c r="C229" s="585">
        <v>226</v>
      </c>
      <c r="D229" s="585">
        <v>3580</v>
      </c>
      <c r="E229" s="586" t="s">
        <v>575</v>
      </c>
      <c r="F229" s="385" t="s">
        <v>614</v>
      </c>
      <c r="G229" s="587">
        <v>360</v>
      </c>
      <c r="H229" s="585">
        <v>2378</v>
      </c>
      <c r="I229" s="589">
        <v>44</v>
      </c>
      <c r="J229" s="590">
        <v>41208</v>
      </c>
      <c r="K229" s="590">
        <v>41211</v>
      </c>
      <c r="L229" s="590">
        <v>41220</v>
      </c>
      <c r="M229" s="590">
        <v>41219</v>
      </c>
      <c r="N229" s="588" t="s">
        <v>710</v>
      </c>
      <c r="O229" s="587">
        <v>0</v>
      </c>
      <c r="P229" s="634">
        <v>0</v>
      </c>
      <c r="Q229" s="588"/>
      <c r="R229" s="585"/>
      <c r="S229" s="597"/>
      <c r="T229" s="640"/>
    </row>
    <row r="230" spans="1:20" ht="25.5" customHeight="1">
      <c r="A230" s="626"/>
      <c r="B230" s="584">
        <v>41198</v>
      </c>
      <c r="C230" s="585">
        <v>227</v>
      </c>
      <c r="D230" s="585">
        <v>3581</v>
      </c>
      <c r="E230" s="586" t="s">
        <v>561</v>
      </c>
      <c r="F230" s="385" t="s">
        <v>614</v>
      </c>
      <c r="G230" s="587">
        <v>450</v>
      </c>
      <c r="H230" s="585">
        <v>2379</v>
      </c>
      <c r="I230" s="589">
        <v>29</v>
      </c>
      <c r="J230" s="590">
        <v>41208</v>
      </c>
      <c r="K230" s="590">
        <v>41211</v>
      </c>
      <c r="L230" s="590">
        <v>41220</v>
      </c>
      <c r="M230" s="590">
        <v>41218</v>
      </c>
      <c r="N230" s="588" t="s">
        <v>718</v>
      </c>
      <c r="O230" s="587">
        <f>+G230-P230</f>
        <v>421.4</v>
      </c>
      <c r="P230" s="634">
        <v>28.6</v>
      </c>
      <c r="Q230" s="588"/>
      <c r="R230" s="585"/>
      <c r="S230" s="597"/>
      <c r="T230" s="640"/>
    </row>
    <row r="231" spans="1:20" ht="25.5" customHeight="1">
      <c r="A231" s="626"/>
      <c r="B231" s="584">
        <v>41200</v>
      </c>
      <c r="C231" s="585">
        <v>228</v>
      </c>
      <c r="D231" s="585">
        <v>3535</v>
      </c>
      <c r="E231" s="586" t="s">
        <v>628</v>
      </c>
      <c r="F231" s="385" t="s">
        <v>192</v>
      </c>
      <c r="G231" s="587">
        <v>540</v>
      </c>
      <c r="H231" s="585">
        <v>2401</v>
      </c>
      <c r="I231" s="589">
        <v>22</v>
      </c>
      <c r="J231" s="590">
        <v>41204</v>
      </c>
      <c r="K231" s="590">
        <v>41207</v>
      </c>
      <c r="L231" s="590">
        <v>41216</v>
      </c>
      <c r="M231" s="590">
        <v>41212</v>
      </c>
      <c r="N231" s="588" t="s">
        <v>674</v>
      </c>
      <c r="O231" s="587">
        <v>409.69</v>
      </c>
      <c r="P231" s="634">
        <v>130.31</v>
      </c>
      <c r="Q231" s="588" t="s">
        <v>598</v>
      </c>
      <c r="R231" s="585"/>
      <c r="S231" s="597"/>
      <c r="T231" s="640"/>
    </row>
    <row r="232" spans="1:20" ht="25.5" customHeight="1">
      <c r="A232" s="626"/>
      <c r="B232" s="584">
        <v>41200</v>
      </c>
      <c r="C232" s="585">
        <v>229</v>
      </c>
      <c r="D232" s="585">
        <v>3534</v>
      </c>
      <c r="E232" s="586" t="s">
        <v>629</v>
      </c>
      <c r="F232" s="385" t="s">
        <v>192</v>
      </c>
      <c r="G232" s="587">
        <v>630</v>
      </c>
      <c r="H232" s="585">
        <v>2402</v>
      </c>
      <c r="I232" s="589">
        <v>22</v>
      </c>
      <c r="J232" s="590">
        <v>41204</v>
      </c>
      <c r="K232" s="590">
        <v>41207</v>
      </c>
      <c r="L232" s="590">
        <v>41216</v>
      </c>
      <c r="M232" s="590">
        <v>41212</v>
      </c>
      <c r="N232" s="588" t="s">
        <v>674</v>
      </c>
      <c r="O232" s="587">
        <v>465.05</v>
      </c>
      <c r="P232" s="634">
        <v>164.95</v>
      </c>
      <c r="Q232" s="588" t="s">
        <v>598</v>
      </c>
      <c r="R232" s="585"/>
      <c r="S232" s="597"/>
      <c r="T232" s="640"/>
    </row>
    <row r="233" spans="1:20" ht="25.5" customHeight="1">
      <c r="A233" s="626"/>
      <c r="B233" s="584">
        <v>41200</v>
      </c>
      <c r="C233" s="585">
        <v>230</v>
      </c>
      <c r="D233" s="585">
        <v>3618</v>
      </c>
      <c r="E233" s="586" t="s">
        <v>529</v>
      </c>
      <c r="F233" s="385" t="s">
        <v>200</v>
      </c>
      <c r="G233" s="587">
        <v>180</v>
      </c>
      <c r="H233" s="585">
        <v>0</v>
      </c>
      <c r="I233" s="589">
        <v>41</v>
      </c>
      <c r="J233" s="590">
        <v>41199</v>
      </c>
      <c r="K233" s="590">
        <v>41200</v>
      </c>
      <c r="L233" s="590">
        <v>41208</v>
      </c>
      <c r="M233" s="644" t="s">
        <v>232</v>
      </c>
      <c r="N233" s="646" t="s">
        <v>232</v>
      </c>
      <c r="O233" s="587">
        <v>180</v>
      </c>
      <c r="P233" s="634"/>
      <c r="Q233" s="588"/>
      <c r="R233" s="585"/>
      <c r="S233" s="597"/>
      <c r="T233" s="640"/>
    </row>
    <row r="234" spans="1:20" ht="33" customHeight="1">
      <c r="A234" s="626"/>
      <c r="B234" s="584">
        <v>41201</v>
      </c>
      <c r="C234" s="585">
        <v>231</v>
      </c>
      <c r="D234" s="585">
        <v>3588</v>
      </c>
      <c r="E234" s="586" t="s">
        <v>631</v>
      </c>
      <c r="F234" s="385" t="s">
        <v>448</v>
      </c>
      <c r="G234" s="587">
        <v>210</v>
      </c>
      <c r="H234" s="585">
        <v>2420</v>
      </c>
      <c r="I234" s="589">
        <v>18</v>
      </c>
      <c r="J234" s="590">
        <v>41200</v>
      </c>
      <c r="K234" s="590">
        <v>41201</v>
      </c>
      <c r="L234" s="590">
        <v>41209</v>
      </c>
      <c r="M234" s="590">
        <v>41211</v>
      </c>
      <c r="N234" s="588" t="s">
        <v>672</v>
      </c>
      <c r="O234" s="587">
        <v>210</v>
      </c>
      <c r="P234" s="587">
        <v>0</v>
      </c>
      <c r="Q234" s="588" t="s">
        <v>154</v>
      </c>
      <c r="R234" s="585"/>
      <c r="S234" s="597"/>
      <c r="T234" s="640" t="s">
        <v>699</v>
      </c>
    </row>
    <row r="235" spans="1:20" ht="32.25" customHeight="1">
      <c r="A235" s="626" t="s">
        <v>688</v>
      </c>
      <c r="B235" s="584">
        <v>41201</v>
      </c>
      <c r="C235" s="585">
        <v>232</v>
      </c>
      <c r="D235" s="585">
        <v>3587</v>
      </c>
      <c r="E235" s="586" t="s">
        <v>632</v>
      </c>
      <c r="F235" s="385" t="s">
        <v>633</v>
      </c>
      <c r="G235" s="587">
        <v>360</v>
      </c>
      <c r="H235" s="585">
        <v>2419</v>
      </c>
      <c r="I235" s="589">
        <v>9</v>
      </c>
      <c r="J235" s="590">
        <v>41204</v>
      </c>
      <c r="K235" s="590">
        <v>41206</v>
      </c>
      <c r="L235" s="590">
        <v>41215</v>
      </c>
      <c r="M235" s="590">
        <v>41208</v>
      </c>
      <c r="N235" s="588" t="s">
        <v>670</v>
      </c>
      <c r="O235" s="587">
        <v>360</v>
      </c>
      <c r="P235" s="587">
        <v>0</v>
      </c>
      <c r="Q235" s="588" t="s">
        <v>154</v>
      </c>
      <c r="R235" s="351"/>
      <c r="T235" s="640"/>
    </row>
    <row r="236" spans="1:20" ht="25.5" customHeight="1">
      <c r="A236" s="626"/>
      <c r="B236" s="584">
        <v>41201</v>
      </c>
      <c r="C236" s="585">
        <v>233</v>
      </c>
      <c r="D236" s="585">
        <v>3585</v>
      </c>
      <c r="E236" s="586" t="s">
        <v>634</v>
      </c>
      <c r="F236" s="385" t="s">
        <v>204</v>
      </c>
      <c r="G236" s="587">
        <v>270</v>
      </c>
      <c r="H236" s="588">
        <v>2418</v>
      </c>
      <c r="I236" s="589">
        <v>9</v>
      </c>
      <c r="J236" s="590">
        <v>41204</v>
      </c>
      <c r="K236" s="590">
        <v>41206</v>
      </c>
      <c r="L236" s="590">
        <v>41215</v>
      </c>
      <c r="M236" s="590">
        <v>41208</v>
      </c>
      <c r="N236" s="588" t="s">
        <v>698</v>
      </c>
      <c r="O236" s="587">
        <v>270</v>
      </c>
      <c r="P236" s="587">
        <v>0</v>
      </c>
      <c r="Q236" s="588"/>
      <c r="T236" s="640"/>
    </row>
    <row r="237" spans="1:20" ht="25.5" customHeight="1">
      <c r="A237" s="626"/>
      <c r="B237" s="584">
        <v>41201</v>
      </c>
      <c r="C237" s="585">
        <v>234</v>
      </c>
      <c r="D237" s="585">
        <v>3586</v>
      </c>
      <c r="E237" s="586" t="s">
        <v>635</v>
      </c>
      <c r="F237" s="385" t="s">
        <v>636</v>
      </c>
      <c r="G237" s="587">
        <v>630</v>
      </c>
      <c r="H237" s="588">
        <v>2417</v>
      </c>
      <c r="I237" s="589">
        <v>9</v>
      </c>
      <c r="J237" s="590">
        <v>41204</v>
      </c>
      <c r="K237" s="590">
        <v>41207</v>
      </c>
      <c r="L237" s="590">
        <v>41216</v>
      </c>
      <c r="M237" s="590">
        <v>41219</v>
      </c>
      <c r="N237" s="588" t="s">
        <v>678</v>
      </c>
      <c r="O237" s="587">
        <v>614</v>
      </c>
      <c r="P237" s="587">
        <v>16</v>
      </c>
      <c r="Q237" s="588" t="s">
        <v>598</v>
      </c>
      <c r="T237" s="640"/>
    </row>
    <row r="238" spans="1:20" ht="25.5" customHeight="1">
      <c r="A238" s="626"/>
      <c r="B238" s="584">
        <v>41201</v>
      </c>
      <c r="C238" s="585">
        <v>235</v>
      </c>
      <c r="D238" s="585">
        <v>3584</v>
      </c>
      <c r="E238" s="586" t="s">
        <v>637</v>
      </c>
      <c r="F238" s="385" t="s">
        <v>194</v>
      </c>
      <c r="G238" s="587">
        <v>450</v>
      </c>
      <c r="H238" s="588">
        <v>2416</v>
      </c>
      <c r="I238" s="589">
        <v>24</v>
      </c>
      <c r="J238" s="590">
        <v>41206</v>
      </c>
      <c r="K238" s="590">
        <v>41208</v>
      </c>
      <c r="L238" s="590">
        <v>41217</v>
      </c>
      <c r="M238" s="590">
        <v>41213</v>
      </c>
      <c r="N238" s="588" t="s">
        <v>677</v>
      </c>
      <c r="O238" s="587">
        <v>329.7</v>
      </c>
      <c r="P238" s="587">
        <v>120.3</v>
      </c>
      <c r="Q238" s="588">
        <v>2012578</v>
      </c>
      <c r="R238" s="585"/>
      <c r="S238" s="597"/>
      <c r="T238" s="640"/>
    </row>
    <row r="239" spans="1:20" ht="25.5" customHeight="1">
      <c r="A239" s="626"/>
      <c r="B239" s="584">
        <v>41201</v>
      </c>
      <c r="C239" s="585">
        <v>236</v>
      </c>
      <c r="D239" s="585">
        <v>3536</v>
      </c>
      <c r="E239" s="586" t="s">
        <v>638</v>
      </c>
      <c r="F239" s="385" t="s">
        <v>198</v>
      </c>
      <c r="G239" s="587">
        <v>90</v>
      </c>
      <c r="H239" s="588">
        <v>2403</v>
      </c>
      <c r="I239" s="589">
        <v>9</v>
      </c>
      <c r="J239" s="590">
        <v>41199</v>
      </c>
      <c r="K239" s="590">
        <v>41199</v>
      </c>
      <c r="L239" s="590">
        <v>41207</v>
      </c>
      <c r="M239" s="590">
        <v>41206</v>
      </c>
      <c r="N239" s="588" t="s">
        <v>697</v>
      </c>
      <c r="O239" s="587">
        <v>90</v>
      </c>
      <c r="P239" s="587">
        <v>0</v>
      </c>
      <c r="Q239" s="588"/>
      <c r="R239" s="585"/>
      <c r="S239" s="597"/>
      <c r="T239" s="585"/>
    </row>
    <row r="240" spans="1:20" s="660" customFormat="1" ht="25.5" customHeight="1">
      <c r="A240" s="648"/>
      <c r="B240" s="649">
        <v>41201</v>
      </c>
      <c r="C240" s="650">
        <v>237</v>
      </c>
      <c r="D240" s="650">
        <v>3537</v>
      </c>
      <c r="E240" s="651" t="s">
        <v>494</v>
      </c>
      <c r="F240" s="652" t="s">
        <v>199</v>
      </c>
      <c r="G240" s="653">
        <v>90</v>
      </c>
      <c r="H240" s="654">
        <v>2404</v>
      </c>
      <c r="I240" s="655">
        <v>9</v>
      </c>
      <c r="J240" s="656">
        <v>41205</v>
      </c>
      <c r="K240" s="656">
        <v>41205</v>
      </c>
      <c r="L240" s="656">
        <v>41214</v>
      </c>
      <c r="M240" s="656">
        <v>41367</v>
      </c>
      <c r="N240" s="654" t="s">
        <v>841</v>
      </c>
      <c r="O240" s="653">
        <f>+G240-P240</f>
        <v>89.5</v>
      </c>
      <c r="P240" s="653">
        <v>0.5</v>
      </c>
      <c r="Q240" s="744">
        <v>180</v>
      </c>
      <c r="R240" s="650"/>
      <c r="S240" s="661"/>
      <c r="T240" s="710" t="s">
        <v>845</v>
      </c>
    </row>
    <row r="241" spans="1:20" ht="25.5" customHeight="1">
      <c r="A241" s="626"/>
      <c r="B241" s="584">
        <v>41201</v>
      </c>
      <c r="C241" s="585">
        <v>238</v>
      </c>
      <c r="D241" s="585">
        <v>3538</v>
      </c>
      <c r="E241" s="586" t="s">
        <v>639</v>
      </c>
      <c r="F241" s="385" t="s">
        <v>192</v>
      </c>
      <c r="G241" s="587">
        <v>90</v>
      </c>
      <c r="H241" s="588">
        <v>2405</v>
      </c>
      <c r="I241" s="589">
        <v>9</v>
      </c>
      <c r="J241" s="590">
        <v>41206</v>
      </c>
      <c r="K241" s="590">
        <v>41206</v>
      </c>
      <c r="L241" s="590">
        <v>41215</v>
      </c>
      <c r="M241" s="590">
        <v>41213</v>
      </c>
      <c r="N241" s="588" t="s">
        <v>702</v>
      </c>
      <c r="O241" s="587">
        <v>90</v>
      </c>
      <c r="P241" s="587">
        <v>0</v>
      </c>
      <c r="Q241" s="588"/>
      <c r="R241" s="585"/>
      <c r="S241" s="597"/>
      <c r="T241" s="585"/>
    </row>
    <row r="242" spans="1:20" ht="25.5" customHeight="1">
      <c r="A242" s="626"/>
      <c r="B242" s="584">
        <v>41204</v>
      </c>
      <c r="C242" s="585">
        <v>239</v>
      </c>
      <c r="D242" s="585">
        <v>3582</v>
      </c>
      <c r="E242" s="586" t="s">
        <v>640</v>
      </c>
      <c r="F242" s="385" t="s">
        <v>147</v>
      </c>
      <c r="G242" s="587">
        <v>210</v>
      </c>
      <c r="H242" s="588">
        <v>2415</v>
      </c>
      <c r="I242" s="589">
        <v>18</v>
      </c>
      <c r="J242" s="590">
        <v>41204</v>
      </c>
      <c r="K242" s="590">
        <v>41205</v>
      </c>
      <c r="L242" s="590">
        <v>41213</v>
      </c>
      <c r="M242" s="590">
        <v>41213</v>
      </c>
      <c r="N242" s="588" t="s">
        <v>703</v>
      </c>
      <c r="O242" s="587">
        <v>210</v>
      </c>
      <c r="P242" s="587"/>
      <c r="Q242" s="588"/>
      <c r="R242" s="585"/>
      <c r="S242" s="597"/>
      <c r="T242" s="640"/>
    </row>
    <row r="243" spans="1:20" ht="25.5" customHeight="1">
      <c r="A243" s="626"/>
      <c r="B243" s="584">
        <v>41204</v>
      </c>
      <c r="C243" s="585">
        <v>240</v>
      </c>
      <c r="D243" s="585">
        <v>3583</v>
      </c>
      <c r="E243" s="586" t="s">
        <v>641</v>
      </c>
      <c r="F243" s="385" t="s">
        <v>191</v>
      </c>
      <c r="G243" s="587">
        <v>210</v>
      </c>
      <c r="H243" s="588">
        <v>2414</v>
      </c>
      <c r="I243" s="589">
        <v>18</v>
      </c>
      <c r="J243" s="590">
        <v>41205</v>
      </c>
      <c r="K243" s="590">
        <v>41206</v>
      </c>
      <c r="L243" s="590">
        <v>41214</v>
      </c>
      <c r="M243" s="590">
        <v>41212</v>
      </c>
      <c r="N243" s="588" t="s">
        <v>673</v>
      </c>
      <c r="O243" s="587">
        <v>210</v>
      </c>
      <c r="P243" s="587">
        <v>0</v>
      </c>
      <c r="Q243" s="588" t="s">
        <v>154</v>
      </c>
      <c r="R243" s="585"/>
      <c r="S243" s="597"/>
      <c r="T243" s="640"/>
    </row>
    <row r="244" spans="1:20" ht="35.25" customHeight="1">
      <c r="A244" s="626"/>
      <c r="B244" s="584">
        <v>41205</v>
      </c>
      <c r="C244" s="585">
        <v>241</v>
      </c>
      <c r="D244" s="585">
        <v>3617</v>
      </c>
      <c r="E244" s="586" t="s">
        <v>367</v>
      </c>
      <c r="F244" s="385" t="s">
        <v>202</v>
      </c>
      <c r="G244" s="587">
        <v>420</v>
      </c>
      <c r="H244" s="588">
        <v>2436</v>
      </c>
      <c r="I244" s="589">
        <v>24</v>
      </c>
      <c r="J244" s="590">
        <v>41200</v>
      </c>
      <c r="K244" s="590">
        <v>41201</v>
      </c>
      <c r="L244" s="590">
        <v>41209</v>
      </c>
      <c r="M244" s="590">
        <v>41208</v>
      </c>
      <c r="N244" s="588" t="s">
        <v>671</v>
      </c>
      <c r="O244" s="587">
        <v>420</v>
      </c>
      <c r="P244" s="587">
        <v>0</v>
      </c>
      <c r="Q244" s="588"/>
      <c r="R244" s="585"/>
      <c r="S244" s="597"/>
      <c r="T244" s="640"/>
    </row>
    <row r="245" spans="1:20" ht="25.5" customHeight="1">
      <c r="A245" s="626"/>
      <c r="B245" s="584">
        <v>41205</v>
      </c>
      <c r="C245" s="585">
        <v>242</v>
      </c>
      <c r="D245" s="585">
        <v>3618</v>
      </c>
      <c r="E245" s="586" t="s">
        <v>529</v>
      </c>
      <c r="F245" s="385" t="s">
        <v>200</v>
      </c>
      <c r="G245" s="587">
        <v>180</v>
      </c>
      <c r="H245" s="588">
        <v>2437</v>
      </c>
      <c r="I245" s="589">
        <v>41</v>
      </c>
      <c r="J245" s="590">
        <v>41199</v>
      </c>
      <c r="K245" s="590">
        <v>41200</v>
      </c>
      <c r="L245" s="590">
        <v>41208</v>
      </c>
      <c r="M245" s="590">
        <v>41208</v>
      </c>
      <c r="N245" s="588" t="s">
        <v>700</v>
      </c>
      <c r="O245" s="587">
        <v>67</v>
      </c>
      <c r="P245" s="587">
        <v>113</v>
      </c>
      <c r="Q245" s="588" t="s">
        <v>598</v>
      </c>
      <c r="R245" s="585"/>
      <c r="S245" s="597"/>
      <c r="T245" s="640"/>
    </row>
    <row r="246" spans="1:20" ht="25.5" customHeight="1">
      <c r="A246" s="626"/>
      <c r="B246" s="584">
        <v>41207</v>
      </c>
      <c r="C246" s="585">
        <v>243</v>
      </c>
      <c r="D246" s="351">
        <v>3663</v>
      </c>
      <c r="E246" s="592" t="s">
        <v>642</v>
      </c>
      <c r="F246" s="374" t="s">
        <v>196</v>
      </c>
      <c r="G246" s="593">
        <v>270</v>
      </c>
      <c r="H246" s="594">
        <v>2454</v>
      </c>
      <c r="I246" s="595">
        <v>18</v>
      </c>
      <c r="J246" s="596">
        <v>41205</v>
      </c>
      <c r="K246" s="596">
        <v>41206</v>
      </c>
      <c r="L246" s="596">
        <v>41214</v>
      </c>
      <c r="M246" s="596">
        <v>41240</v>
      </c>
      <c r="N246" s="594" t="s">
        <v>728</v>
      </c>
      <c r="O246" s="587">
        <f>+G246-P246</f>
        <v>197.5</v>
      </c>
      <c r="P246" s="653">
        <f>69.5+3</f>
        <v>72.5</v>
      </c>
      <c r="Q246" s="594">
        <v>46</v>
      </c>
      <c r="R246" s="641"/>
      <c r="S246" s="597"/>
      <c r="T246" s="640" t="s">
        <v>858</v>
      </c>
    </row>
    <row r="247" spans="1:33" ht="25.5" customHeight="1">
      <c r="A247" s="626"/>
      <c r="B247" s="584">
        <v>41207</v>
      </c>
      <c r="C247" s="585">
        <v>244</v>
      </c>
      <c r="D247" s="585">
        <v>3664</v>
      </c>
      <c r="E247" s="586" t="s">
        <v>643</v>
      </c>
      <c r="F247" s="385" t="s">
        <v>205</v>
      </c>
      <c r="G247" s="587">
        <v>630</v>
      </c>
      <c r="H247" s="588">
        <v>2455</v>
      </c>
      <c r="I247" s="589">
        <v>18</v>
      </c>
      <c r="J247" s="590">
        <v>41199</v>
      </c>
      <c r="K247" s="590">
        <v>41203</v>
      </c>
      <c r="L247" s="590">
        <v>41211</v>
      </c>
      <c r="M247" s="590">
        <v>41211</v>
      </c>
      <c r="N247" s="588" t="s">
        <v>690</v>
      </c>
      <c r="O247" s="587">
        <v>630</v>
      </c>
      <c r="P247" s="587">
        <v>0</v>
      </c>
      <c r="Q247" s="588"/>
      <c r="R247" s="585"/>
      <c r="S247" s="351"/>
      <c r="T247" s="592"/>
      <c r="U247" s="374"/>
      <c r="V247" s="593"/>
      <c r="W247" s="594"/>
      <c r="X247" s="595"/>
      <c r="Y247" s="596"/>
      <c r="Z247" s="596"/>
      <c r="AA247" s="596"/>
      <c r="AB247" s="596"/>
      <c r="AC247" s="594"/>
      <c r="AD247" s="593"/>
      <c r="AE247" s="593"/>
      <c r="AF247" s="594"/>
      <c r="AG247" s="641"/>
    </row>
    <row r="248" spans="1:20" ht="30.75" customHeight="1">
      <c r="A248" s="626"/>
      <c r="B248" s="584">
        <v>41207</v>
      </c>
      <c r="C248" s="585">
        <v>245</v>
      </c>
      <c r="D248" s="585">
        <v>3669</v>
      </c>
      <c r="E248" s="586" t="s">
        <v>552</v>
      </c>
      <c r="F248" s="385" t="s">
        <v>644</v>
      </c>
      <c r="G248" s="587">
        <v>450</v>
      </c>
      <c r="H248" s="588">
        <v>2476</v>
      </c>
      <c r="I248" s="589">
        <v>9</v>
      </c>
      <c r="J248" s="590">
        <v>41211</v>
      </c>
      <c r="K248" s="590">
        <v>41213</v>
      </c>
      <c r="L248" s="590">
        <v>41221</v>
      </c>
      <c r="M248" s="590">
        <v>41221</v>
      </c>
      <c r="N248" s="588" t="s">
        <v>731</v>
      </c>
      <c r="O248" s="587">
        <f>+G248-P248</f>
        <v>437</v>
      </c>
      <c r="P248" s="587">
        <v>13</v>
      </c>
      <c r="Q248" s="588" t="s">
        <v>598</v>
      </c>
      <c r="R248" s="585"/>
      <c r="S248" s="597"/>
      <c r="T248" s="640"/>
    </row>
    <row r="249" spans="1:20" ht="25.5" customHeight="1">
      <c r="A249" s="626"/>
      <c r="B249" s="584">
        <v>41208</v>
      </c>
      <c r="C249" s="585">
        <v>246</v>
      </c>
      <c r="D249" s="585">
        <v>3673</v>
      </c>
      <c r="E249" s="586" t="s">
        <v>498</v>
      </c>
      <c r="F249" s="385" t="s">
        <v>192</v>
      </c>
      <c r="G249" s="587">
        <v>360</v>
      </c>
      <c r="H249" s="588">
        <v>2486</v>
      </c>
      <c r="I249" s="589">
        <v>18</v>
      </c>
      <c r="J249" s="590">
        <v>41201</v>
      </c>
      <c r="K249" s="590" t="s">
        <v>646</v>
      </c>
      <c r="L249" s="590">
        <v>41211</v>
      </c>
      <c r="M249" s="590">
        <v>41212</v>
      </c>
      <c r="N249" s="588" t="s">
        <v>681</v>
      </c>
      <c r="O249" s="587">
        <v>360</v>
      </c>
      <c r="P249" s="587">
        <v>360</v>
      </c>
      <c r="Q249" s="588"/>
      <c r="R249" s="585"/>
      <c r="S249" s="597"/>
      <c r="T249" s="640" t="s">
        <v>684</v>
      </c>
    </row>
    <row r="250" spans="1:20" ht="25.5" customHeight="1">
      <c r="A250" s="626"/>
      <c r="B250" s="584"/>
      <c r="C250" s="585"/>
      <c r="D250" s="585">
        <v>3958</v>
      </c>
      <c r="E250" s="586" t="s">
        <v>498</v>
      </c>
      <c r="F250" s="385" t="s">
        <v>192</v>
      </c>
      <c r="G250" s="587">
        <v>90</v>
      </c>
      <c r="H250" s="588">
        <v>2644</v>
      </c>
      <c r="I250" s="589">
        <v>18</v>
      </c>
      <c r="J250" s="590">
        <v>41225</v>
      </c>
      <c r="K250" s="590">
        <v>41225</v>
      </c>
      <c r="L250" s="590">
        <v>41225</v>
      </c>
      <c r="M250" s="590">
        <v>41212</v>
      </c>
      <c r="N250" s="588" t="s">
        <v>681</v>
      </c>
      <c r="O250" s="587">
        <v>90</v>
      </c>
      <c r="P250" s="587">
        <v>0</v>
      </c>
      <c r="Q250" s="588"/>
      <c r="R250" s="585"/>
      <c r="S250" s="675"/>
      <c r="T250" s="640"/>
    </row>
    <row r="251" spans="1:20" ht="25.5" customHeight="1">
      <c r="A251" s="626"/>
      <c r="B251" s="584">
        <v>41208</v>
      </c>
      <c r="C251" s="585">
        <v>247</v>
      </c>
      <c r="D251" s="585">
        <v>3674</v>
      </c>
      <c r="E251" s="586" t="s">
        <v>632</v>
      </c>
      <c r="F251" s="385" t="s">
        <v>195</v>
      </c>
      <c r="G251" s="587">
        <v>180</v>
      </c>
      <c r="H251" s="588">
        <v>2487</v>
      </c>
      <c r="I251" s="589">
        <v>9</v>
      </c>
      <c r="J251" s="590">
        <v>41211</v>
      </c>
      <c r="K251" s="590">
        <v>41212</v>
      </c>
      <c r="L251" s="590">
        <v>41221</v>
      </c>
      <c r="M251" s="590">
        <v>41219</v>
      </c>
      <c r="N251" s="588" t="s">
        <v>679</v>
      </c>
      <c r="O251" s="587">
        <v>5</v>
      </c>
      <c r="P251" s="587">
        <v>126</v>
      </c>
      <c r="Q251" s="588" t="s">
        <v>598</v>
      </c>
      <c r="R251" s="585"/>
      <c r="T251" s="640"/>
    </row>
    <row r="252" spans="1:20" s="660" customFormat="1" ht="29.25" customHeight="1">
      <c r="A252" s="648"/>
      <c r="B252" s="649">
        <v>41208</v>
      </c>
      <c r="C252" s="650">
        <v>248</v>
      </c>
      <c r="D252" s="753">
        <v>3712</v>
      </c>
      <c r="E252" s="754" t="s">
        <v>647</v>
      </c>
      <c r="F252" s="755" t="s">
        <v>648</v>
      </c>
      <c r="G252" s="756">
        <v>180</v>
      </c>
      <c r="H252" s="757">
        <v>2493</v>
      </c>
      <c r="I252" s="758">
        <v>9</v>
      </c>
      <c r="J252" s="759">
        <v>41208</v>
      </c>
      <c r="K252" s="759">
        <v>41209</v>
      </c>
      <c r="L252" s="759">
        <v>41217</v>
      </c>
      <c r="M252" s="759" t="s">
        <v>232</v>
      </c>
      <c r="N252" s="757" t="s">
        <v>840</v>
      </c>
      <c r="O252" s="653">
        <v>180</v>
      </c>
      <c r="P252" s="587"/>
      <c r="Q252" s="757"/>
      <c r="R252"/>
      <c r="S252"/>
      <c r="T252" s="760" t="s">
        <v>846</v>
      </c>
    </row>
    <row r="253" spans="1:20" ht="25.5" customHeight="1">
      <c r="A253" s="626"/>
      <c r="B253" s="584">
        <v>41219</v>
      </c>
      <c r="C253" s="585">
        <v>249</v>
      </c>
      <c r="D253" s="585">
        <v>3839</v>
      </c>
      <c r="E253" s="586" t="s">
        <v>643</v>
      </c>
      <c r="F253" s="385" t="s">
        <v>191</v>
      </c>
      <c r="G253" s="587">
        <v>360</v>
      </c>
      <c r="H253" s="588">
        <v>2547</v>
      </c>
      <c r="I253" s="589">
        <v>31</v>
      </c>
      <c r="J253" s="590">
        <v>41220</v>
      </c>
      <c r="K253" s="590">
        <v>41222</v>
      </c>
      <c r="L253" s="590">
        <v>41230</v>
      </c>
      <c r="M253" s="590">
        <v>41227</v>
      </c>
      <c r="N253" s="588" t="s">
        <v>737</v>
      </c>
      <c r="O253" s="587">
        <f>+G253-P253</f>
        <v>214.5</v>
      </c>
      <c r="P253" s="587">
        <v>145.5</v>
      </c>
      <c r="Q253" s="588" t="s">
        <v>598</v>
      </c>
      <c r="T253" s="640"/>
    </row>
    <row r="254" spans="1:20" ht="25.5" customHeight="1">
      <c r="A254" s="626"/>
      <c r="B254" s="584">
        <v>41222</v>
      </c>
      <c r="C254" s="585">
        <v>250</v>
      </c>
      <c r="D254" s="585">
        <v>3953</v>
      </c>
      <c r="E254" s="586" t="s">
        <v>555</v>
      </c>
      <c r="F254" s="385" t="s">
        <v>195</v>
      </c>
      <c r="G254" s="587">
        <v>180</v>
      </c>
      <c r="H254" s="588">
        <v>2626</v>
      </c>
      <c r="I254" s="589">
        <v>9</v>
      </c>
      <c r="J254" s="590">
        <v>41232</v>
      </c>
      <c r="K254" s="590">
        <v>41233</v>
      </c>
      <c r="L254" s="590">
        <v>41241</v>
      </c>
      <c r="M254" s="590">
        <v>41241</v>
      </c>
      <c r="N254" s="588" t="s">
        <v>739</v>
      </c>
      <c r="O254" s="587">
        <f>+G254-P254</f>
        <v>161</v>
      </c>
      <c r="P254" s="587">
        <v>19</v>
      </c>
      <c r="Q254" s="588" t="s">
        <v>598</v>
      </c>
      <c r="T254" s="640"/>
    </row>
    <row r="255" spans="1:20" s="664" customFormat="1" ht="25.5" customHeight="1">
      <c r="A255" s="662"/>
      <c r="B255" s="663">
        <v>41222</v>
      </c>
      <c r="C255" s="499">
        <v>251</v>
      </c>
      <c r="D255" s="650">
        <v>3954</v>
      </c>
      <c r="E255" s="651" t="s">
        <v>680</v>
      </c>
      <c r="F255" s="652" t="s">
        <v>196</v>
      </c>
      <c r="G255" s="653">
        <v>180</v>
      </c>
      <c r="H255" s="654">
        <v>2623</v>
      </c>
      <c r="I255" s="655">
        <v>9</v>
      </c>
      <c r="J255" s="656">
        <v>41236</v>
      </c>
      <c r="K255" s="656">
        <v>41237</v>
      </c>
      <c r="L255" s="656">
        <v>41215</v>
      </c>
      <c r="M255" s="656">
        <v>41367</v>
      </c>
      <c r="N255" s="654" t="s">
        <v>765</v>
      </c>
      <c r="O255" s="653">
        <v>180</v>
      </c>
      <c r="P255" s="587">
        <v>0</v>
      </c>
      <c r="Q255" s="740"/>
      <c r="R255" s="710"/>
      <c r="T255" s="651" t="s">
        <v>844</v>
      </c>
    </row>
    <row r="256" spans="1:33" ht="25.5" customHeight="1">
      <c r="A256" s="626"/>
      <c r="B256" s="584">
        <v>41226</v>
      </c>
      <c r="C256" s="585">
        <v>252</v>
      </c>
      <c r="D256" s="585">
        <v>3974</v>
      </c>
      <c r="E256" s="586" t="s">
        <v>435</v>
      </c>
      <c r="F256" s="385" t="s">
        <v>685</v>
      </c>
      <c r="G256" s="587">
        <v>900</v>
      </c>
      <c r="H256" s="588">
        <v>2656</v>
      </c>
      <c r="I256" s="589">
        <v>33</v>
      </c>
      <c r="J256" s="590">
        <v>41224</v>
      </c>
      <c r="K256" s="590">
        <v>41229</v>
      </c>
      <c r="L256" s="590">
        <v>41237</v>
      </c>
      <c r="M256" s="590">
        <v>41243</v>
      </c>
      <c r="N256" s="588" t="s">
        <v>743</v>
      </c>
      <c r="O256" s="587">
        <f>+G256-P256</f>
        <v>823.5</v>
      </c>
      <c r="P256" s="587">
        <v>76.5</v>
      </c>
      <c r="Q256" s="588"/>
      <c r="S256" s="650"/>
      <c r="T256" s="651"/>
      <c r="U256" s="652"/>
      <c r="V256" s="653"/>
      <c r="W256" s="654"/>
      <c r="X256" s="655"/>
      <c r="Y256" s="656"/>
      <c r="Z256" s="656"/>
      <c r="AA256" s="656"/>
      <c r="AB256" s="656"/>
      <c r="AC256" s="654"/>
      <c r="AD256" s="653"/>
      <c r="AE256" s="739"/>
      <c r="AF256" s="740"/>
      <c r="AG256" s="710"/>
    </row>
    <row r="257" spans="1:27" ht="25.5" customHeight="1">
      <c r="A257" s="626"/>
      <c r="B257" s="584">
        <v>41226</v>
      </c>
      <c r="C257" s="585">
        <v>253</v>
      </c>
      <c r="D257" s="585">
        <v>3973</v>
      </c>
      <c r="E257" s="586" t="s">
        <v>686</v>
      </c>
      <c r="F257" s="385" t="s">
        <v>207</v>
      </c>
      <c r="G257" s="587">
        <v>180</v>
      </c>
      <c r="H257" s="588">
        <v>2657</v>
      </c>
      <c r="I257" s="589">
        <v>9</v>
      </c>
      <c r="J257" s="590">
        <v>41229</v>
      </c>
      <c r="K257" s="590">
        <v>41229</v>
      </c>
      <c r="L257" s="590">
        <v>41237</v>
      </c>
      <c r="M257" s="590">
        <v>41234</v>
      </c>
      <c r="N257" s="588" t="s">
        <v>707</v>
      </c>
      <c r="O257" s="587">
        <v>180</v>
      </c>
      <c r="P257" s="587">
        <v>0</v>
      </c>
      <c r="Q257" s="588"/>
      <c r="T257" s="640"/>
      <c r="AA257" s="636"/>
    </row>
    <row r="258" spans="1:20" ht="25.5" customHeight="1">
      <c r="A258" s="626"/>
      <c r="B258" s="584">
        <v>41227</v>
      </c>
      <c r="C258" s="585">
        <v>254</v>
      </c>
      <c r="D258" s="585">
        <v>4045</v>
      </c>
      <c r="E258" s="586" t="s">
        <v>634</v>
      </c>
      <c r="F258" s="385" t="s">
        <v>687</v>
      </c>
      <c r="G258" s="587">
        <v>630</v>
      </c>
      <c r="H258" s="588">
        <v>2682</v>
      </c>
      <c r="I258" s="589">
        <v>9</v>
      </c>
      <c r="J258" s="590">
        <v>41233</v>
      </c>
      <c r="K258" s="590">
        <v>41236</v>
      </c>
      <c r="L258" s="590">
        <v>41244</v>
      </c>
      <c r="M258" s="590">
        <v>41248</v>
      </c>
      <c r="N258" s="588" t="s">
        <v>753</v>
      </c>
      <c r="O258" s="587">
        <v>630</v>
      </c>
      <c r="P258" s="587">
        <v>0</v>
      </c>
      <c r="Q258" s="588"/>
      <c r="T258" s="640" t="s">
        <v>593</v>
      </c>
    </row>
    <row r="259" spans="1:20" ht="25.5" customHeight="1">
      <c r="A259" s="626"/>
      <c r="B259" s="584">
        <v>41227</v>
      </c>
      <c r="C259" s="585">
        <v>255</v>
      </c>
      <c r="D259" s="585">
        <v>4046</v>
      </c>
      <c r="E259" s="586" t="s">
        <v>635</v>
      </c>
      <c r="F259" s="385" t="s">
        <v>204</v>
      </c>
      <c r="G259" s="587">
        <v>720</v>
      </c>
      <c r="H259" s="588">
        <v>2683</v>
      </c>
      <c r="I259" s="589">
        <v>9</v>
      </c>
      <c r="J259" s="590">
        <v>41233</v>
      </c>
      <c r="K259" s="590">
        <v>41237</v>
      </c>
      <c r="L259" s="590">
        <v>41245</v>
      </c>
      <c r="M259" s="590">
        <v>41242</v>
      </c>
      <c r="N259" s="588" t="s">
        <v>742</v>
      </c>
      <c r="O259" s="587">
        <f>+G259-P259</f>
        <v>715.5</v>
      </c>
      <c r="P259" s="587">
        <v>4.5</v>
      </c>
      <c r="Q259" s="588"/>
      <c r="T259" s="640"/>
    </row>
    <row r="260" spans="1:20" ht="25.5" customHeight="1">
      <c r="A260" s="626"/>
      <c r="B260" s="584">
        <v>41227</v>
      </c>
      <c r="C260" s="585">
        <v>256</v>
      </c>
      <c r="D260" s="585">
        <v>4047</v>
      </c>
      <c r="E260" s="586" t="s">
        <v>632</v>
      </c>
      <c r="F260" s="385" t="s">
        <v>198</v>
      </c>
      <c r="G260" s="587">
        <v>720</v>
      </c>
      <c r="H260" s="588">
        <v>2684</v>
      </c>
      <c r="I260" s="589">
        <v>9</v>
      </c>
      <c r="J260" s="590">
        <v>41233</v>
      </c>
      <c r="K260" s="590">
        <v>41237</v>
      </c>
      <c r="L260" s="590">
        <v>41245</v>
      </c>
      <c r="M260" s="590">
        <v>41241</v>
      </c>
      <c r="N260" s="588" t="s">
        <v>740</v>
      </c>
      <c r="O260" s="587">
        <v>720</v>
      </c>
      <c r="P260" s="587">
        <v>0</v>
      </c>
      <c r="Q260" s="588"/>
      <c r="T260" s="640"/>
    </row>
    <row r="261" spans="1:20" ht="25.5" customHeight="1">
      <c r="A261" s="626"/>
      <c r="B261" s="713">
        <v>41227</v>
      </c>
      <c r="C261" s="714">
        <v>257</v>
      </c>
      <c r="D261" s="714">
        <v>4048</v>
      </c>
      <c r="E261" s="715" t="s">
        <v>686</v>
      </c>
      <c r="F261" s="716" t="s">
        <v>204</v>
      </c>
      <c r="G261" s="717">
        <v>180</v>
      </c>
      <c r="H261" s="718">
        <v>2685</v>
      </c>
      <c r="I261" s="719">
        <v>9</v>
      </c>
      <c r="J261" s="720">
        <v>41234</v>
      </c>
      <c r="K261" s="720">
        <v>41235</v>
      </c>
      <c r="L261" s="720">
        <v>41243</v>
      </c>
      <c r="M261" s="720">
        <v>41242</v>
      </c>
      <c r="N261" s="718" t="s">
        <v>741</v>
      </c>
      <c r="O261" s="587">
        <v>171</v>
      </c>
      <c r="P261" s="772">
        <v>9</v>
      </c>
      <c r="Q261" s="718"/>
      <c r="R261" s="721"/>
      <c r="S261" s="721"/>
      <c r="T261" s="722" t="s">
        <v>843</v>
      </c>
    </row>
    <row r="262" spans="1:20" s="664" customFormat="1" ht="25.5" customHeight="1">
      <c r="A262" s="662"/>
      <c r="B262" s="663">
        <v>41227</v>
      </c>
      <c r="C262" s="499">
        <v>258</v>
      </c>
      <c r="D262" s="650">
        <v>4049</v>
      </c>
      <c r="E262" s="651" t="s">
        <v>680</v>
      </c>
      <c r="F262" s="652" t="s">
        <v>687</v>
      </c>
      <c r="G262" s="653">
        <v>270</v>
      </c>
      <c r="H262" s="654">
        <v>2686</v>
      </c>
      <c r="I262" s="655">
        <v>9</v>
      </c>
      <c r="J262" s="656">
        <v>41234</v>
      </c>
      <c r="K262" s="656">
        <v>41235</v>
      </c>
      <c r="L262" s="656">
        <v>41243</v>
      </c>
      <c r="M262" s="656">
        <v>41249</v>
      </c>
      <c r="N262" s="654" t="s">
        <v>766</v>
      </c>
      <c r="O262" s="653">
        <f>+G262-P262</f>
        <v>181</v>
      </c>
      <c r="P262" s="653">
        <v>89</v>
      </c>
      <c r="Q262" s="744">
        <v>180</v>
      </c>
      <c r="R262" s="647"/>
      <c r="T262" s="651" t="s">
        <v>844</v>
      </c>
    </row>
    <row r="263" spans="1:33" s="660" customFormat="1" ht="25.5" customHeight="1">
      <c r="A263" s="648"/>
      <c r="B263" s="649">
        <v>41229</v>
      </c>
      <c r="C263" s="650">
        <v>259</v>
      </c>
      <c r="D263" s="650"/>
      <c r="E263" s="651" t="s">
        <v>151</v>
      </c>
      <c r="F263" s="652" t="s">
        <v>198</v>
      </c>
      <c r="G263" s="653">
        <v>270</v>
      </c>
      <c r="H263" s="654">
        <v>2698</v>
      </c>
      <c r="I263" s="655">
        <v>9</v>
      </c>
      <c r="J263" s="656">
        <v>41234</v>
      </c>
      <c r="K263" s="656">
        <v>41235</v>
      </c>
      <c r="L263" s="656">
        <v>41243</v>
      </c>
      <c r="M263" s="656">
        <v>41327</v>
      </c>
      <c r="N263" s="654" t="s">
        <v>838</v>
      </c>
      <c r="O263" s="653">
        <f>G263-P263</f>
        <v>176</v>
      </c>
      <c r="P263" s="653">
        <v>94</v>
      </c>
      <c r="Q263" s="744">
        <v>180</v>
      </c>
      <c r="S263" s="650"/>
      <c r="T263" s="651" t="s">
        <v>850</v>
      </c>
      <c r="U263" s="652"/>
      <c r="V263" s="653"/>
      <c r="W263" s="654"/>
      <c r="X263" s="655"/>
      <c r="Y263" s="656"/>
      <c r="Z263" s="656"/>
      <c r="AA263" s="656"/>
      <c r="AB263" s="656"/>
      <c r="AC263" s="654"/>
      <c r="AD263" s="653"/>
      <c r="AE263" s="739"/>
      <c r="AF263" s="740"/>
      <c r="AG263" s="647"/>
    </row>
    <row r="264" spans="1:20" ht="33.75" customHeight="1">
      <c r="A264" s="626"/>
      <c r="B264" s="584">
        <v>41229</v>
      </c>
      <c r="C264" s="585">
        <v>260</v>
      </c>
      <c r="D264" s="761">
        <v>4059</v>
      </c>
      <c r="E264" s="762" t="s">
        <v>552</v>
      </c>
      <c r="F264" s="763" t="s">
        <v>691</v>
      </c>
      <c r="G264" s="764">
        <v>810</v>
      </c>
      <c r="H264" s="765">
        <v>2702</v>
      </c>
      <c r="I264" s="766">
        <v>9</v>
      </c>
      <c r="J264" s="767">
        <v>41240</v>
      </c>
      <c r="K264" s="767">
        <v>41245</v>
      </c>
      <c r="L264" s="767">
        <v>41253</v>
      </c>
      <c r="M264" s="767">
        <v>41254</v>
      </c>
      <c r="N264" s="765" t="s">
        <v>763</v>
      </c>
      <c r="O264" s="587">
        <f>+G264-P264</f>
        <v>698.5</v>
      </c>
      <c r="P264" s="587">
        <v>111.5</v>
      </c>
      <c r="Q264" s="765">
        <v>20120679</v>
      </c>
      <c r="R264" s="722"/>
      <c r="T264" s="768" t="s">
        <v>847</v>
      </c>
    </row>
    <row r="265" spans="1:33" ht="25.5" customHeight="1">
      <c r="A265" s="626"/>
      <c r="B265" s="584">
        <v>41229</v>
      </c>
      <c r="C265" s="585">
        <v>261</v>
      </c>
      <c r="D265" s="585">
        <v>4056</v>
      </c>
      <c r="E265" s="586" t="s">
        <v>634</v>
      </c>
      <c r="F265" s="385" t="s">
        <v>147</v>
      </c>
      <c r="G265" s="587">
        <v>720</v>
      </c>
      <c r="H265" s="588">
        <v>2699</v>
      </c>
      <c r="I265" s="589">
        <v>9</v>
      </c>
      <c r="J265" s="590">
        <v>41241</v>
      </c>
      <c r="K265" s="590">
        <v>41245</v>
      </c>
      <c r="L265" s="590">
        <v>41253</v>
      </c>
      <c r="M265" s="590">
        <v>41248</v>
      </c>
      <c r="N265" s="588" t="s">
        <v>754</v>
      </c>
      <c r="O265" s="587">
        <v>720</v>
      </c>
      <c r="P265" s="587">
        <v>0</v>
      </c>
      <c r="Q265" s="588"/>
      <c r="S265" s="714"/>
      <c r="T265" s="715"/>
      <c r="U265" s="716"/>
      <c r="V265" s="717"/>
      <c r="W265" s="718"/>
      <c r="X265" s="719"/>
      <c r="Y265" s="720"/>
      <c r="Z265" s="720"/>
      <c r="AA265" s="720"/>
      <c r="AB265" s="720"/>
      <c r="AC265" s="718"/>
      <c r="AD265" s="717"/>
      <c r="AE265" s="717"/>
      <c r="AF265" s="718"/>
      <c r="AG265" s="722"/>
    </row>
    <row r="266" spans="1:32" ht="25.5" customHeight="1">
      <c r="A266" s="626"/>
      <c r="B266" s="584">
        <v>41229</v>
      </c>
      <c r="C266" s="585">
        <v>262</v>
      </c>
      <c r="D266" s="585">
        <v>4057</v>
      </c>
      <c r="E266" s="586" t="s">
        <v>87</v>
      </c>
      <c r="F266" s="385" t="s">
        <v>691</v>
      </c>
      <c r="G266" s="587">
        <v>270</v>
      </c>
      <c r="H266" s="588">
        <v>2700</v>
      </c>
      <c r="I266" s="589">
        <v>9</v>
      </c>
      <c r="J266" s="590">
        <v>41241</v>
      </c>
      <c r="K266" s="590">
        <v>41242</v>
      </c>
      <c r="L266" s="590">
        <v>41250</v>
      </c>
      <c r="M266" s="590">
        <v>41254</v>
      </c>
      <c r="N266" s="588" t="s">
        <v>763</v>
      </c>
      <c r="O266" s="587">
        <f>+G266-P266</f>
        <v>201</v>
      </c>
      <c r="P266" s="587">
        <v>69</v>
      </c>
      <c r="Q266" s="588">
        <v>683</v>
      </c>
      <c r="T266" s="640" t="s">
        <v>810</v>
      </c>
      <c r="AF266" s="636"/>
    </row>
    <row r="267" spans="1:32" ht="25.5" customHeight="1">
      <c r="A267" s="626"/>
      <c r="B267" s="584">
        <v>41229</v>
      </c>
      <c r="C267" s="585">
        <v>263</v>
      </c>
      <c r="D267" s="585">
        <v>4058</v>
      </c>
      <c r="E267" s="586" t="s">
        <v>686</v>
      </c>
      <c r="F267" s="385" t="s">
        <v>147</v>
      </c>
      <c r="G267" s="587">
        <v>180</v>
      </c>
      <c r="H267" s="588">
        <v>2701</v>
      </c>
      <c r="I267" s="589">
        <v>9</v>
      </c>
      <c r="J267" s="590">
        <v>41241</v>
      </c>
      <c r="K267" s="590">
        <v>41242</v>
      </c>
      <c r="L267" s="590">
        <v>41250</v>
      </c>
      <c r="M267" s="590">
        <v>41250</v>
      </c>
      <c r="N267" s="588" t="s">
        <v>752</v>
      </c>
      <c r="O267" s="587">
        <v>180</v>
      </c>
      <c r="P267" s="587">
        <v>0</v>
      </c>
      <c r="Q267" s="588"/>
      <c r="T267" s="640"/>
      <c r="AF267" s="636"/>
    </row>
    <row r="268" spans="1:20" ht="25.5" customHeight="1">
      <c r="A268" s="626"/>
      <c r="B268" s="584">
        <v>41233</v>
      </c>
      <c r="C268" s="585">
        <v>264</v>
      </c>
      <c r="D268" s="585">
        <v>4177</v>
      </c>
      <c r="E268" s="586" t="s">
        <v>571</v>
      </c>
      <c r="F268" s="385" t="s">
        <v>614</v>
      </c>
      <c r="G268" s="587">
        <v>270</v>
      </c>
      <c r="H268" s="588">
        <v>2768</v>
      </c>
      <c r="I268" s="589">
        <v>35</v>
      </c>
      <c r="J268" s="590">
        <v>41238</v>
      </c>
      <c r="K268" s="590">
        <v>41239</v>
      </c>
      <c r="L268" s="590">
        <v>41251</v>
      </c>
      <c r="M268" s="590">
        <v>41248</v>
      </c>
      <c r="N268" s="588" t="s">
        <v>750</v>
      </c>
      <c r="O268" s="587">
        <f>218.5+43</f>
        <v>261.5</v>
      </c>
      <c r="P268" s="587">
        <f>G268-O268</f>
        <v>8.5</v>
      </c>
      <c r="Q268" s="588">
        <v>20120646</v>
      </c>
      <c r="T268" s="640"/>
    </row>
    <row r="269" spans="1:20" ht="25.5" customHeight="1">
      <c r="A269" s="626"/>
      <c r="B269" s="584">
        <v>41233</v>
      </c>
      <c r="C269" s="585">
        <v>265</v>
      </c>
      <c r="D269" s="585">
        <v>4178</v>
      </c>
      <c r="E269" s="586" t="s">
        <v>573</v>
      </c>
      <c r="F269" s="385" t="s">
        <v>614</v>
      </c>
      <c r="G269" s="587">
        <v>180</v>
      </c>
      <c r="H269" s="588">
        <v>2769</v>
      </c>
      <c r="I269" s="589">
        <v>39</v>
      </c>
      <c r="J269" s="590">
        <v>41238</v>
      </c>
      <c r="K269" s="590">
        <v>41239</v>
      </c>
      <c r="L269" s="590">
        <v>41251</v>
      </c>
      <c r="M269" s="590">
        <v>41248</v>
      </c>
      <c r="N269" s="588" t="s">
        <v>744</v>
      </c>
      <c r="O269" s="587">
        <f>+G269-P269</f>
        <v>159</v>
      </c>
      <c r="P269" s="587">
        <v>21</v>
      </c>
      <c r="Q269" s="588">
        <v>20120628</v>
      </c>
      <c r="T269" s="640"/>
    </row>
    <row r="270" spans="1:20" ht="25.5" customHeight="1">
      <c r="A270" s="626"/>
      <c r="B270" s="584">
        <v>41233</v>
      </c>
      <c r="C270" s="585">
        <v>266</v>
      </c>
      <c r="D270" s="585">
        <v>4179</v>
      </c>
      <c r="E270" s="586" t="s">
        <v>692</v>
      </c>
      <c r="F270" s="385" t="s">
        <v>614</v>
      </c>
      <c r="G270" s="587">
        <v>180</v>
      </c>
      <c r="H270" s="588">
        <v>2770</v>
      </c>
      <c r="I270" s="589">
        <v>31</v>
      </c>
      <c r="J270" s="590">
        <v>41238</v>
      </c>
      <c r="K270" s="590">
        <v>41239</v>
      </c>
      <c r="L270" s="590">
        <v>41251</v>
      </c>
      <c r="M270" s="590">
        <v>41248</v>
      </c>
      <c r="N270" s="588" t="s">
        <v>745</v>
      </c>
      <c r="O270" s="587">
        <v>270</v>
      </c>
      <c r="P270" s="587">
        <v>0</v>
      </c>
      <c r="Q270" s="588"/>
      <c r="T270" s="640"/>
    </row>
    <row r="271" spans="1:20" ht="25.5" customHeight="1">
      <c r="A271" s="626"/>
      <c r="B271" s="584">
        <v>41233</v>
      </c>
      <c r="C271" s="585">
        <v>267</v>
      </c>
      <c r="D271" s="585">
        <v>4180</v>
      </c>
      <c r="E271" s="586" t="s">
        <v>574</v>
      </c>
      <c r="F271" s="385" t="s">
        <v>614</v>
      </c>
      <c r="G271" s="587">
        <v>180</v>
      </c>
      <c r="H271" s="588">
        <v>2771</v>
      </c>
      <c r="I271" s="589">
        <v>41</v>
      </c>
      <c r="J271" s="590">
        <v>41238</v>
      </c>
      <c r="K271" s="590">
        <v>41239</v>
      </c>
      <c r="L271" s="590">
        <v>41251</v>
      </c>
      <c r="M271" s="590">
        <v>41248</v>
      </c>
      <c r="N271" s="588" t="s">
        <v>746</v>
      </c>
      <c r="O271" s="587">
        <f>+G271-P271</f>
        <v>171</v>
      </c>
      <c r="P271" s="587">
        <v>9</v>
      </c>
      <c r="Q271" s="588">
        <v>20120627</v>
      </c>
      <c r="T271" s="640"/>
    </row>
    <row r="272" spans="1:20" ht="25.5" customHeight="1">
      <c r="A272" s="626"/>
      <c r="B272" s="584">
        <v>41233</v>
      </c>
      <c r="C272" s="585">
        <v>268</v>
      </c>
      <c r="D272" s="585">
        <v>4181</v>
      </c>
      <c r="E272" s="586" t="s">
        <v>693</v>
      </c>
      <c r="F272" s="385" t="s">
        <v>614</v>
      </c>
      <c r="G272" s="587">
        <v>360</v>
      </c>
      <c r="H272" s="588">
        <v>2772</v>
      </c>
      <c r="I272" s="589">
        <v>37</v>
      </c>
      <c r="J272" s="590">
        <v>41238</v>
      </c>
      <c r="K272" s="590">
        <v>41239</v>
      </c>
      <c r="L272" s="590">
        <v>41251</v>
      </c>
      <c r="M272" s="590">
        <v>41250</v>
      </c>
      <c r="N272" s="588" t="s">
        <v>750</v>
      </c>
      <c r="O272" s="587">
        <f>+G272-P272</f>
        <v>263</v>
      </c>
      <c r="P272" s="587">
        <v>97</v>
      </c>
      <c r="Q272" s="588">
        <v>20120647</v>
      </c>
      <c r="T272" s="640"/>
    </row>
    <row r="273" spans="1:20" ht="25.5" customHeight="1">
      <c r="A273" s="626"/>
      <c r="B273" s="584">
        <v>41233</v>
      </c>
      <c r="C273" s="585">
        <v>269</v>
      </c>
      <c r="D273" s="585">
        <v>4182</v>
      </c>
      <c r="E273" s="586" t="s">
        <v>694</v>
      </c>
      <c r="F273" s="385" t="s">
        <v>614</v>
      </c>
      <c r="G273" s="587">
        <v>180</v>
      </c>
      <c r="H273" s="588">
        <v>2773</v>
      </c>
      <c r="I273" s="589">
        <v>46</v>
      </c>
      <c r="J273" s="590">
        <v>41238</v>
      </c>
      <c r="K273" s="590">
        <v>41239</v>
      </c>
      <c r="L273" s="590">
        <v>41251</v>
      </c>
      <c r="M273" s="590">
        <v>41249</v>
      </c>
      <c r="N273" s="588" t="s">
        <v>748</v>
      </c>
      <c r="O273" s="587">
        <v>66.5</v>
      </c>
      <c r="P273" s="587">
        <f>G273-O273</f>
        <v>113.5</v>
      </c>
      <c r="Q273" s="588">
        <v>20120648</v>
      </c>
      <c r="T273" s="640"/>
    </row>
    <row r="274" spans="1:20" ht="25.5" customHeight="1">
      <c r="A274" s="626"/>
      <c r="B274" s="584">
        <v>41233</v>
      </c>
      <c r="C274" s="585">
        <v>270</v>
      </c>
      <c r="D274" s="585">
        <v>4183</v>
      </c>
      <c r="E274" s="586" t="s">
        <v>695</v>
      </c>
      <c r="F274" s="385" t="s">
        <v>614</v>
      </c>
      <c r="G274" s="587">
        <v>180</v>
      </c>
      <c r="H274" s="588">
        <v>2774</v>
      </c>
      <c r="I274" s="589">
        <v>34</v>
      </c>
      <c r="J274" s="590">
        <v>41238</v>
      </c>
      <c r="K274" s="590">
        <v>41239</v>
      </c>
      <c r="L274" s="590">
        <v>41251</v>
      </c>
      <c r="M274" s="590">
        <v>41250</v>
      </c>
      <c r="N274" s="588" t="s">
        <v>749</v>
      </c>
      <c r="O274" s="587">
        <v>180</v>
      </c>
      <c r="P274" s="587">
        <v>0</v>
      </c>
      <c r="Q274" s="588"/>
      <c r="T274" s="640"/>
    </row>
    <row r="275" spans="1:20" ht="25.5" customHeight="1">
      <c r="A275" s="626"/>
      <c r="B275" s="584">
        <v>41233</v>
      </c>
      <c r="C275" s="585">
        <v>271</v>
      </c>
      <c r="D275" s="585">
        <v>4184</v>
      </c>
      <c r="E275" s="586" t="s">
        <v>575</v>
      </c>
      <c r="F275" s="385" t="s">
        <v>614</v>
      </c>
      <c r="G275" s="587">
        <v>180</v>
      </c>
      <c r="H275" s="588">
        <v>2775</v>
      </c>
      <c r="I275" s="589">
        <v>44</v>
      </c>
      <c r="J275" s="590">
        <v>41238</v>
      </c>
      <c r="K275" s="590">
        <v>41239</v>
      </c>
      <c r="L275" s="590">
        <v>41251</v>
      </c>
      <c r="M275" s="590">
        <v>41248</v>
      </c>
      <c r="N275" s="588" t="s">
        <v>768</v>
      </c>
      <c r="O275" s="587">
        <v>180</v>
      </c>
      <c r="P275" s="587">
        <v>0</v>
      </c>
      <c r="Q275" s="588"/>
      <c r="T275" s="640"/>
    </row>
    <row r="276" spans="1:20" s="660" customFormat="1" ht="25.5" customHeight="1">
      <c r="A276" s="648"/>
      <c r="B276" s="649">
        <v>41233</v>
      </c>
      <c r="C276" s="650">
        <v>272</v>
      </c>
      <c r="D276" s="650">
        <v>4185</v>
      </c>
      <c r="E276" s="651" t="s">
        <v>696</v>
      </c>
      <c r="F276" s="652" t="s">
        <v>614</v>
      </c>
      <c r="G276" s="653">
        <v>180</v>
      </c>
      <c r="H276" s="654">
        <v>2776</v>
      </c>
      <c r="I276" s="655">
        <v>47</v>
      </c>
      <c r="J276" s="656">
        <v>41238</v>
      </c>
      <c r="K276" s="656">
        <v>41239</v>
      </c>
      <c r="L276" s="656">
        <v>41251</v>
      </c>
      <c r="M276" s="656">
        <v>41324</v>
      </c>
      <c r="N276" s="654" t="s">
        <v>838</v>
      </c>
      <c r="O276" s="653">
        <f>+G276-P276</f>
        <v>140</v>
      </c>
      <c r="P276" s="653">
        <v>40</v>
      </c>
      <c r="Q276" s="744">
        <v>180</v>
      </c>
      <c r="R276"/>
      <c r="S276"/>
      <c r="T276" s="681" t="s">
        <v>845</v>
      </c>
    </row>
    <row r="277" spans="1:34" ht="25.5" customHeight="1">
      <c r="A277" s="626"/>
      <c r="B277" s="584">
        <v>41234</v>
      </c>
      <c r="C277" s="585">
        <v>273</v>
      </c>
      <c r="D277" s="585">
        <v>4203</v>
      </c>
      <c r="E277" s="586" t="s">
        <v>727</v>
      </c>
      <c r="F277" s="385" t="s">
        <v>198</v>
      </c>
      <c r="G277" s="587">
        <v>360</v>
      </c>
      <c r="H277" s="588">
        <v>2783</v>
      </c>
      <c r="I277" s="589">
        <v>9</v>
      </c>
      <c r="J277" s="590">
        <v>41234</v>
      </c>
      <c r="K277" s="590">
        <v>41236</v>
      </c>
      <c r="L277" s="590">
        <v>41244</v>
      </c>
      <c r="M277" s="590">
        <v>41241</v>
      </c>
      <c r="N277" s="588" t="s">
        <v>738</v>
      </c>
      <c r="O277" s="587">
        <v>360</v>
      </c>
      <c r="P277" s="587">
        <v>0</v>
      </c>
      <c r="Q277" s="588">
        <v>0</v>
      </c>
      <c r="T277" s="640"/>
      <c r="AH277">
        <v>4723.58</v>
      </c>
    </row>
    <row r="278" spans="1:34" ht="25.5" customHeight="1">
      <c r="A278" s="626"/>
      <c r="B278" s="584">
        <v>41234</v>
      </c>
      <c r="C278" s="585">
        <v>274</v>
      </c>
      <c r="D278" s="585">
        <v>4204</v>
      </c>
      <c r="E278" s="586" t="s">
        <v>643</v>
      </c>
      <c r="F278" s="385" t="s">
        <v>201</v>
      </c>
      <c r="G278" s="587">
        <v>180</v>
      </c>
      <c r="H278" s="588">
        <v>2784</v>
      </c>
      <c r="I278" s="589">
        <v>24</v>
      </c>
      <c r="J278" s="590">
        <v>41243</v>
      </c>
      <c r="K278" s="590">
        <v>41244</v>
      </c>
      <c r="L278" s="590">
        <v>41252</v>
      </c>
      <c r="M278" s="590">
        <v>41248</v>
      </c>
      <c r="N278" s="588" t="s">
        <v>747</v>
      </c>
      <c r="O278" s="587">
        <v>180</v>
      </c>
      <c r="P278" s="587">
        <v>0</v>
      </c>
      <c r="Q278" s="588"/>
      <c r="T278" s="640"/>
      <c r="AH278">
        <v>4723.58</v>
      </c>
    </row>
    <row r="279" spans="1:34" ht="25.5" customHeight="1">
      <c r="A279" s="626"/>
      <c r="B279" s="584">
        <v>41239</v>
      </c>
      <c r="C279" s="585">
        <v>275</v>
      </c>
      <c r="D279" s="585">
        <v>4282</v>
      </c>
      <c r="E279" s="586" t="s">
        <v>105</v>
      </c>
      <c r="F279" s="385" t="s">
        <v>189</v>
      </c>
      <c r="G279" s="587">
        <v>360</v>
      </c>
      <c r="H279" s="588">
        <v>2822</v>
      </c>
      <c r="I279" s="589">
        <v>9</v>
      </c>
      <c r="J279" s="590">
        <v>41241</v>
      </c>
      <c r="K279" s="590">
        <v>41243</v>
      </c>
      <c r="L279" s="590">
        <v>41251</v>
      </c>
      <c r="M279" s="590">
        <v>41250</v>
      </c>
      <c r="N279" s="588" t="s">
        <v>751</v>
      </c>
      <c r="O279" s="587">
        <f>+G279-P279</f>
        <v>249</v>
      </c>
      <c r="P279" s="587">
        <v>111</v>
      </c>
      <c r="Q279" s="588">
        <v>20120645</v>
      </c>
      <c r="T279" s="640"/>
      <c r="AH279">
        <f>+AH277+AH278</f>
        <v>9447.16</v>
      </c>
    </row>
    <row r="280" spans="1:20" ht="25.5" customHeight="1">
      <c r="A280" s="626"/>
      <c r="B280" s="584">
        <v>41239</v>
      </c>
      <c r="C280" s="585">
        <v>276</v>
      </c>
      <c r="D280" s="585">
        <v>4270</v>
      </c>
      <c r="E280" s="586" t="s">
        <v>727</v>
      </c>
      <c r="F280" s="385" t="s">
        <v>197</v>
      </c>
      <c r="G280" s="587">
        <v>720</v>
      </c>
      <c r="H280" s="588">
        <v>2823</v>
      </c>
      <c r="I280" s="589">
        <v>9</v>
      </c>
      <c r="J280" s="590">
        <v>41247</v>
      </c>
      <c r="K280" s="590">
        <v>41251</v>
      </c>
      <c r="L280" s="590">
        <v>41259</v>
      </c>
      <c r="M280" s="590">
        <v>41254</v>
      </c>
      <c r="N280" s="588" t="s">
        <v>762</v>
      </c>
      <c r="O280" s="587">
        <v>720</v>
      </c>
      <c r="P280" s="587">
        <v>0</v>
      </c>
      <c r="Q280" s="588"/>
      <c r="T280" s="640"/>
    </row>
    <row r="281" spans="1:20" ht="25.5" customHeight="1">
      <c r="A281" s="626"/>
      <c r="B281" s="584">
        <v>41239</v>
      </c>
      <c r="C281" s="585">
        <v>277</v>
      </c>
      <c r="D281" s="585">
        <v>4269</v>
      </c>
      <c r="E281" s="586" t="s">
        <v>553</v>
      </c>
      <c r="F281" s="385" t="s">
        <v>554</v>
      </c>
      <c r="G281" s="587">
        <v>720</v>
      </c>
      <c r="H281" s="588">
        <v>2824</v>
      </c>
      <c r="I281" s="589">
        <v>9</v>
      </c>
      <c r="J281" s="590">
        <v>41248</v>
      </c>
      <c r="K281" s="590">
        <v>41252</v>
      </c>
      <c r="L281" s="590">
        <v>41260</v>
      </c>
      <c r="M281" s="590">
        <v>41255</v>
      </c>
      <c r="N281" s="588" t="s">
        <v>761</v>
      </c>
      <c r="O281" s="587">
        <v>720</v>
      </c>
      <c r="P281" s="587">
        <v>0</v>
      </c>
      <c r="Q281" s="588"/>
      <c r="T281" s="640"/>
    </row>
    <row r="282" spans="1:20" ht="25.5" customHeight="1">
      <c r="A282" s="626"/>
      <c r="B282" s="584">
        <v>41239</v>
      </c>
      <c r="C282" s="585">
        <v>278</v>
      </c>
      <c r="D282" s="351">
        <v>4268</v>
      </c>
      <c r="E282" s="592" t="s">
        <v>680</v>
      </c>
      <c r="F282" s="374" t="s">
        <v>197</v>
      </c>
      <c r="G282" s="593">
        <v>450</v>
      </c>
      <c r="H282" s="594">
        <v>2825</v>
      </c>
      <c r="I282" s="595">
        <v>9</v>
      </c>
      <c r="J282" s="596">
        <v>41248</v>
      </c>
      <c r="K282" s="596">
        <v>41250</v>
      </c>
      <c r="L282" s="596">
        <v>41258</v>
      </c>
      <c r="M282" s="596">
        <v>41257</v>
      </c>
      <c r="N282" s="594" t="s">
        <v>759</v>
      </c>
      <c r="O282" s="653">
        <f>+G282-P282</f>
        <v>378</v>
      </c>
      <c r="P282" s="653">
        <v>72</v>
      </c>
      <c r="Q282" s="594">
        <v>20130045</v>
      </c>
      <c r="R282" s="640"/>
      <c r="S282" s="651"/>
      <c r="T282" s="654" t="s">
        <v>857</v>
      </c>
    </row>
    <row r="283" spans="1:33" ht="25.5" customHeight="1">
      <c r="A283" s="626"/>
      <c r="B283" s="584">
        <v>41241</v>
      </c>
      <c r="C283" s="585">
        <v>279</v>
      </c>
      <c r="D283" s="585">
        <v>4274</v>
      </c>
      <c r="E283" s="586" t="s">
        <v>732</v>
      </c>
      <c r="F283" s="385" t="s">
        <v>733</v>
      </c>
      <c r="G283" s="587">
        <v>270</v>
      </c>
      <c r="H283" s="588">
        <v>2839</v>
      </c>
      <c r="I283" s="589">
        <v>9</v>
      </c>
      <c r="J283" s="590">
        <v>41248</v>
      </c>
      <c r="K283" s="590">
        <v>41250</v>
      </c>
      <c r="L283" s="590">
        <v>41258</v>
      </c>
      <c r="M283" s="590">
        <v>41257</v>
      </c>
      <c r="N283" s="588" t="s">
        <v>764</v>
      </c>
      <c r="O283" s="587">
        <v>0</v>
      </c>
      <c r="P283" s="587">
        <v>0</v>
      </c>
      <c r="Q283" s="588"/>
      <c r="S283" s="351"/>
      <c r="T283" s="592"/>
      <c r="U283" s="374"/>
      <c r="V283" s="593"/>
      <c r="W283" s="594"/>
      <c r="X283" s="595"/>
      <c r="Y283" s="596"/>
      <c r="Z283" s="596"/>
      <c r="AA283" s="596"/>
      <c r="AB283" s="596"/>
      <c r="AC283" s="594"/>
      <c r="AD283" s="593"/>
      <c r="AE283" s="593"/>
      <c r="AF283" s="594"/>
      <c r="AG283" s="640"/>
    </row>
    <row r="284" spans="1:20" ht="25.5" customHeight="1">
      <c r="A284" s="626"/>
      <c r="B284" s="584">
        <v>41241</v>
      </c>
      <c r="C284" s="585">
        <v>280</v>
      </c>
      <c r="D284" s="585"/>
      <c r="E284" s="586" t="s">
        <v>692</v>
      </c>
      <c r="F284" s="385" t="s">
        <v>734</v>
      </c>
      <c r="G284" s="587">
        <v>360</v>
      </c>
      <c r="H284" s="588"/>
      <c r="I284" s="589">
        <v>31</v>
      </c>
      <c r="J284" s="590">
        <v>41208</v>
      </c>
      <c r="K284" s="590">
        <v>41210</v>
      </c>
      <c r="L284" s="590">
        <v>41218</v>
      </c>
      <c r="M284" s="590">
        <v>41218</v>
      </c>
      <c r="N284" s="588" t="s">
        <v>710</v>
      </c>
      <c r="O284" s="587">
        <f>+G284-P284</f>
        <v>299.3</v>
      </c>
      <c r="P284" s="587">
        <v>60.7</v>
      </c>
      <c r="Q284" s="588" t="s">
        <v>598</v>
      </c>
      <c r="T284" s="640"/>
    </row>
    <row r="285" spans="1:20" ht="25.5" customHeight="1">
      <c r="A285" s="626"/>
      <c r="B285" s="584">
        <v>41246</v>
      </c>
      <c r="C285" s="585">
        <v>281</v>
      </c>
      <c r="D285" s="585">
        <v>4335</v>
      </c>
      <c r="E285" s="586" t="s">
        <v>435</v>
      </c>
      <c r="F285" s="385" t="s">
        <v>192</v>
      </c>
      <c r="G285" s="587">
        <v>1980</v>
      </c>
      <c r="H285" s="588">
        <v>2880</v>
      </c>
      <c r="I285" s="589">
        <v>33</v>
      </c>
      <c r="J285" s="590">
        <v>41246</v>
      </c>
      <c r="K285" s="590">
        <v>41257</v>
      </c>
      <c r="L285" s="590">
        <v>41265</v>
      </c>
      <c r="M285" s="590">
        <v>41271</v>
      </c>
      <c r="N285" s="588" t="s">
        <v>821</v>
      </c>
      <c r="O285" s="587">
        <v>1820</v>
      </c>
      <c r="P285" s="587">
        <f>G285-O285</f>
        <v>160</v>
      </c>
      <c r="Q285" s="588">
        <v>20120699</v>
      </c>
      <c r="T285" s="640"/>
    </row>
    <row r="286" spans="1:20" ht="25.5" customHeight="1">
      <c r="A286" s="626"/>
      <c r="B286" s="584">
        <v>41262</v>
      </c>
      <c r="C286" s="585">
        <v>282</v>
      </c>
      <c r="D286" s="761">
        <v>4402</v>
      </c>
      <c r="E286" s="762" t="s">
        <v>578</v>
      </c>
      <c r="F286" s="763" t="s">
        <v>200</v>
      </c>
      <c r="G286" s="764">
        <v>630</v>
      </c>
      <c r="H286" s="765">
        <v>2906</v>
      </c>
      <c r="I286" s="766">
        <v>9</v>
      </c>
      <c r="J286" s="767">
        <v>41255</v>
      </c>
      <c r="K286" s="767">
        <v>41258</v>
      </c>
      <c r="L286" s="767">
        <v>41266</v>
      </c>
      <c r="M286" s="767">
        <v>41262</v>
      </c>
      <c r="N286" s="765" t="s">
        <v>818</v>
      </c>
      <c r="O286" s="653">
        <v>630</v>
      </c>
      <c r="P286" s="587">
        <v>0</v>
      </c>
      <c r="Q286" s="765"/>
      <c r="T286" s="768" t="s">
        <v>833</v>
      </c>
    </row>
    <row r="287" spans="1:20" ht="25.5" customHeight="1">
      <c r="A287" s="626"/>
      <c r="B287" s="584">
        <v>41262</v>
      </c>
      <c r="C287" s="585">
        <v>283</v>
      </c>
      <c r="D287" s="650">
        <v>4403</v>
      </c>
      <c r="E287" s="651" t="s">
        <v>578</v>
      </c>
      <c r="F287" s="652" t="s">
        <v>196</v>
      </c>
      <c r="G287" s="653">
        <v>810</v>
      </c>
      <c r="H287" s="654">
        <v>2907</v>
      </c>
      <c r="I287" s="655">
        <v>9</v>
      </c>
      <c r="J287" s="656">
        <v>41261</v>
      </c>
      <c r="K287" s="656">
        <v>41266</v>
      </c>
      <c r="L287" s="656">
        <v>41274</v>
      </c>
      <c r="M287" s="656">
        <v>41277</v>
      </c>
      <c r="N287" s="654" t="s">
        <v>816</v>
      </c>
      <c r="O287" s="653">
        <v>810</v>
      </c>
      <c r="P287" s="587">
        <v>0</v>
      </c>
      <c r="Q287" s="654"/>
      <c r="T287" s="681" t="s">
        <v>833</v>
      </c>
    </row>
    <row r="288" spans="1:20" ht="25.5" customHeight="1">
      <c r="A288" s="626"/>
      <c r="B288" s="584">
        <v>41253</v>
      </c>
      <c r="C288" s="585">
        <v>284</v>
      </c>
      <c r="D288" s="585">
        <v>4485</v>
      </c>
      <c r="E288" s="586" t="s">
        <v>486</v>
      </c>
      <c r="F288" s="385" t="s">
        <v>736</v>
      </c>
      <c r="G288" s="587">
        <v>270</v>
      </c>
      <c r="H288" s="588">
        <v>2958</v>
      </c>
      <c r="I288" s="589">
        <v>9</v>
      </c>
      <c r="J288" s="590">
        <v>41255</v>
      </c>
      <c r="K288" s="590">
        <v>41256</v>
      </c>
      <c r="L288" s="590">
        <v>41264</v>
      </c>
      <c r="M288" s="590">
        <v>41262</v>
      </c>
      <c r="N288" s="588" t="s">
        <v>819</v>
      </c>
      <c r="O288" s="587">
        <v>270</v>
      </c>
      <c r="P288" s="587">
        <v>0</v>
      </c>
      <c r="Q288" s="588"/>
      <c r="T288" s="640"/>
    </row>
    <row r="289" spans="1:20" ht="25.5" customHeight="1">
      <c r="A289" s="626"/>
      <c r="B289" s="584">
        <v>41253</v>
      </c>
      <c r="C289" s="585">
        <v>285</v>
      </c>
      <c r="D289" s="585">
        <v>4484</v>
      </c>
      <c r="E289" s="586" t="s">
        <v>632</v>
      </c>
      <c r="F289" s="385" t="s">
        <v>736</v>
      </c>
      <c r="G289" s="587">
        <v>630</v>
      </c>
      <c r="H289" s="588">
        <v>2959</v>
      </c>
      <c r="I289" s="589">
        <v>9</v>
      </c>
      <c r="J289" s="590">
        <v>41255</v>
      </c>
      <c r="K289" s="590">
        <v>41258</v>
      </c>
      <c r="L289" s="590">
        <v>41266</v>
      </c>
      <c r="M289" s="590">
        <v>41261</v>
      </c>
      <c r="N289" s="588" t="s">
        <v>817</v>
      </c>
      <c r="O289" s="587">
        <v>630</v>
      </c>
      <c r="P289" s="587">
        <v>0</v>
      </c>
      <c r="Q289" s="588"/>
      <c r="T289" s="640"/>
    </row>
    <row r="290" spans="1:20" ht="25.5" customHeight="1">
      <c r="A290" s="626"/>
      <c r="B290" s="584">
        <v>41260</v>
      </c>
      <c r="C290" s="585">
        <v>286</v>
      </c>
      <c r="D290" s="761">
        <v>4561</v>
      </c>
      <c r="E290" s="762" t="s">
        <v>757</v>
      </c>
      <c r="F290" s="763" t="s">
        <v>199</v>
      </c>
      <c r="G290" s="764">
        <v>540</v>
      </c>
      <c r="H290" s="765">
        <v>3010</v>
      </c>
      <c r="I290" s="766">
        <v>23</v>
      </c>
      <c r="J290" s="767">
        <v>41261</v>
      </c>
      <c r="K290" s="767">
        <v>41263</v>
      </c>
      <c r="L290" s="767">
        <v>41271</v>
      </c>
      <c r="M290" s="767">
        <v>41271</v>
      </c>
      <c r="N290" s="765" t="s">
        <v>825</v>
      </c>
      <c r="O290" s="653">
        <v>467</v>
      </c>
      <c r="P290" s="587">
        <f>G290-O290</f>
        <v>73</v>
      </c>
      <c r="Q290" s="765" t="s">
        <v>826</v>
      </c>
      <c r="T290" s="768" t="s">
        <v>833</v>
      </c>
    </row>
    <row r="291" spans="1:20" s="746" customFormat="1" ht="25.5" customHeight="1">
      <c r="A291" s="741"/>
      <c r="B291" s="742">
        <v>41260</v>
      </c>
      <c r="C291" s="743">
        <v>287</v>
      </c>
      <c r="D291" s="714">
        <v>4568</v>
      </c>
      <c r="E291" s="715" t="s">
        <v>758</v>
      </c>
      <c r="F291" s="716" t="s">
        <v>196</v>
      </c>
      <c r="G291" s="717">
        <v>180</v>
      </c>
      <c r="H291" s="718">
        <v>3011</v>
      </c>
      <c r="I291" s="719">
        <v>9</v>
      </c>
      <c r="J291" s="720">
        <v>41264</v>
      </c>
      <c r="K291" s="720">
        <v>41265</v>
      </c>
      <c r="L291" s="720">
        <v>41273</v>
      </c>
      <c r="M291" s="720" t="s">
        <v>836</v>
      </c>
      <c r="N291" s="718"/>
      <c r="O291" s="587"/>
      <c r="P291" s="587"/>
      <c r="Q291" s="718"/>
      <c r="R291" s="722"/>
      <c r="S291"/>
      <c r="T291" s="745" t="s">
        <v>848</v>
      </c>
    </row>
    <row r="292" spans="1:33" ht="25.5" customHeight="1">
      <c r="A292" s="626"/>
      <c r="B292" s="584">
        <v>41260</v>
      </c>
      <c r="C292" s="585">
        <v>288</v>
      </c>
      <c r="D292" s="761">
        <v>4562</v>
      </c>
      <c r="E292" s="762" t="s">
        <v>637</v>
      </c>
      <c r="F292" s="763" t="s">
        <v>206</v>
      </c>
      <c r="G292" s="764">
        <v>180</v>
      </c>
      <c r="H292" s="765">
        <v>3012</v>
      </c>
      <c r="I292" s="766">
        <v>24</v>
      </c>
      <c r="J292" s="767">
        <v>41262</v>
      </c>
      <c r="K292" s="767">
        <v>41263</v>
      </c>
      <c r="L292" s="767">
        <v>41271</v>
      </c>
      <c r="M292" s="767">
        <v>41269</v>
      </c>
      <c r="N292" s="765" t="s">
        <v>820</v>
      </c>
      <c r="O292" s="653">
        <f>G292-P292</f>
        <v>54</v>
      </c>
      <c r="P292" s="653">
        <v>126</v>
      </c>
      <c r="Q292" s="765"/>
      <c r="S292" s="714"/>
      <c r="T292" s="681" t="s">
        <v>859</v>
      </c>
      <c r="U292" s="716"/>
      <c r="V292" s="717"/>
      <c r="W292" s="718"/>
      <c r="X292" s="719"/>
      <c r="Y292" s="720"/>
      <c r="Z292" s="720"/>
      <c r="AA292" s="720"/>
      <c r="AB292" s="720"/>
      <c r="AC292" s="718"/>
      <c r="AD292" s="717"/>
      <c r="AE292" s="717"/>
      <c r="AF292" s="718"/>
      <c r="AG292" s="722"/>
    </row>
    <row r="293" spans="1:20" ht="25.5" customHeight="1">
      <c r="A293" s="626"/>
      <c r="B293" s="584">
        <v>41261</v>
      </c>
      <c r="C293" s="585">
        <v>289</v>
      </c>
      <c r="D293" s="585">
        <v>4669</v>
      </c>
      <c r="E293" s="586" t="s">
        <v>435</v>
      </c>
      <c r="F293" s="385" t="s">
        <v>192</v>
      </c>
      <c r="G293" s="587">
        <v>720</v>
      </c>
      <c r="H293" s="588">
        <v>3034</v>
      </c>
      <c r="I293" s="589">
        <v>33</v>
      </c>
      <c r="J293" s="590">
        <v>41258</v>
      </c>
      <c r="K293" s="590">
        <v>41261</v>
      </c>
      <c r="L293" s="590">
        <v>41269</v>
      </c>
      <c r="M293" s="590">
        <v>41271</v>
      </c>
      <c r="N293" s="590" t="s">
        <v>822</v>
      </c>
      <c r="O293" s="587">
        <v>701</v>
      </c>
      <c r="P293" s="587">
        <f>G293-O293</f>
        <v>19</v>
      </c>
      <c r="Q293" s="588">
        <v>2012698</v>
      </c>
      <c r="T293" s="640"/>
    </row>
    <row r="294" spans="1:20" ht="25.5" customHeight="1">
      <c r="A294" s="626"/>
      <c r="B294" s="584">
        <v>41270</v>
      </c>
      <c r="C294" s="585">
        <v>290</v>
      </c>
      <c r="D294" s="650">
        <v>4935</v>
      </c>
      <c r="E294" s="651" t="s">
        <v>696</v>
      </c>
      <c r="F294" s="652" t="s">
        <v>614</v>
      </c>
      <c r="G294" s="653">
        <v>540</v>
      </c>
      <c r="H294" s="654">
        <v>3178</v>
      </c>
      <c r="I294" s="655">
        <v>24</v>
      </c>
      <c r="J294" s="656">
        <v>41263</v>
      </c>
      <c r="K294" s="656">
        <v>41266</v>
      </c>
      <c r="L294" s="656">
        <v>41274</v>
      </c>
      <c r="M294" s="656">
        <v>41278</v>
      </c>
      <c r="N294" s="656" t="s">
        <v>823</v>
      </c>
      <c r="O294" s="653">
        <v>210.9</v>
      </c>
      <c r="P294" s="653">
        <f>G294-O294</f>
        <v>329.1</v>
      </c>
      <c r="Q294" s="654">
        <v>20130016</v>
      </c>
      <c r="T294" s="681" t="s">
        <v>860</v>
      </c>
    </row>
    <row r="295" spans="1:20" ht="25.5" customHeight="1">
      <c r="A295" s="626"/>
      <c r="B295" s="584">
        <v>41270</v>
      </c>
      <c r="C295" s="585">
        <v>291</v>
      </c>
      <c r="D295" s="650">
        <v>4936</v>
      </c>
      <c r="E295" s="651" t="s">
        <v>571</v>
      </c>
      <c r="F295" s="652" t="s">
        <v>614</v>
      </c>
      <c r="G295" s="653">
        <v>540</v>
      </c>
      <c r="H295" s="654">
        <v>3179</v>
      </c>
      <c r="I295" s="655">
        <v>24</v>
      </c>
      <c r="J295" s="656">
        <v>41263</v>
      </c>
      <c r="K295" s="656">
        <v>41266</v>
      </c>
      <c r="L295" s="656">
        <v>41274</v>
      </c>
      <c r="M295" s="656">
        <v>41278</v>
      </c>
      <c r="N295" s="654" t="s">
        <v>824</v>
      </c>
      <c r="O295" s="653">
        <f>540-101</f>
        <v>439</v>
      </c>
      <c r="P295" s="587">
        <v>101</v>
      </c>
      <c r="Q295" s="654">
        <v>20120693</v>
      </c>
      <c r="T295" s="681" t="s">
        <v>833</v>
      </c>
    </row>
    <row r="296" spans="1:20" s="660" customFormat="1" ht="25.5" customHeight="1">
      <c r="A296" s="701"/>
      <c r="B296" s="702">
        <v>41270</v>
      </c>
      <c r="C296" s="703">
        <v>292</v>
      </c>
      <c r="D296" s="703">
        <v>4937</v>
      </c>
      <c r="E296" s="704" t="s">
        <v>573</v>
      </c>
      <c r="F296" s="705" t="s">
        <v>614</v>
      </c>
      <c r="G296" s="706">
        <v>540</v>
      </c>
      <c r="H296" s="707">
        <v>3180</v>
      </c>
      <c r="I296" s="708">
        <v>24</v>
      </c>
      <c r="J296" s="709">
        <v>41270</v>
      </c>
      <c r="K296" s="709">
        <v>41273</v>
      </c>
      <c r="L296" s="709">
        <v>41281</v>
      </c>
      <c r="M296" s="709">
        <v>41284</v>
      </c>
      <c r="N296" s="707" t="s">
        <v>834</v>
      </c>
      <c r="O296" s="706">
        <v>482.4</v>
      </c>
      <c r="P296" s="698">
        <f>G296-O296</f>
        <v>57.60000000000002</v>
      </c>
      <c r="Q296" s="707">
        <v>2013017</v>
      </c>
      <c r="T296" s="681" t="s">
        <v>861</v>
      </c>
    </row>
    <row r="297" spans="1:20" s="660" customFormat="1" ht="25.5" customHeight="1">
      <c r="A297" s="648"/>
      <c r="B297" s="649">
        <v>41270</v>
      </c>
      <c r="C297" s="650">
        <v>293</v>
      </c>
      <c r="D297" s="650"/>
      <c r="E297" s="710" t="s">
        <v>693</v>
      </c>
      <c r="F297" s="711" t="s">
        <v>614</v>
      </c>
      <c r="G297" s="698">
        <v>540</v>
      </c>
      <c r="H297" s="650">
        <v>3181</v>
      </c>
      <c r="I297" s="712">
        <v>24</v>
      </c>
      <c r="J297" s="649">
        <v>41270</v>
      </c>
      <c r="K297" s="649">
        <v>41273</v>
      </c>
      <c r="L297" s="649">
        <v>41281</v>
      </c>
      <c r="M297" s="656" t="s">
        <v>836</v>
      </c>
      <c r="N297" s="650"/>
      <c r="O297" s="634">
        <v>0</v>
      </c>
      <c r="P297" s="653">
        <f>42.6+497.4</f>
        <v>540</v>
      </c>
      <c r="Q297" s="744">
        <v>180</v>
      </c>
      <c r="R297" s="648"/>
      <c r="S297" s="648"/>
      <c r="T297" s="681" t="s">
        <v>839</v>
      </c>
    </row>
    <row r="298" spans="1:20" ht="25.5" customHeight="1">
      <c r="A298" s="429"/>
      <c r="B298" s="584"/>
      <c r="C298" s="585"/>
      <c r="D298" s="585"/>
      <c r="E298" s="724"/>
      <c r="F298" s="398"/>
      <c r="G298" s="634">
        <f>SUM(G2:G297)</f>
        <v>158614.96</v>
      </c>
      <c r="H298" s="585"/>
      <c r="I298" s="725"/>
      <c r="J298" s="584"/>
      <c r="K298" s="584"/>
      <c r="L298" s="584"/>
      <c r="M298" s="584"/>
      <c r="N298" s="585"/>
      <c r="O298" s="634">
        <f>SUM(O2:O297)</f>
        <v>124640.23999999996</v>
      </c>
      <c r="P298" s="634">
        <f>SUM(P2:P297)</f>
        <v>28507.819999999992</v>
      </c>
      <c r="Q298" s="585"/>
      <c r="R298" s="2"/>
      <c r="S298" s="2"/>
      <c r="T298" s="640"/>
    </row>
    <row r="299" spans="1:20" ht="25.5" customHeight="1">
      <c r="A299" s="723"/>
      <c r="B299" s="584"/>
      <c r="C299" s="778"/>
      <c r="D299" s="778"/>
      <c r="E299" s="779"/>
      <c r="F299" s="780"/>
      <c r="G299" s="781"/>
      <c r="H299" s="778"/>
      <c r="I299" s="782"/>
      <c r="J299" s="783"/>
      <c r="K299" s="783"/>
      <c r="L299" s="584"/>
      <c r="M299" s="584"/>
      <c r="N299" s="585"/>
      <c r="O299" s="634"/>
      <c r="P299" s="634"/>
      <c r="Q299" s="585"/>
      <c r="R299" s="2"/>
      <c r="S299" s="2"/>
      <c r="T299" s="640"/>
    </row>
    <row r="300" spans="1:20" ht="25.5" customHeight="1">
      <c r="A300" s="626"/>
      <c r="B300" s="774"/>
      <c r="C300" s="630"/>
      <c r="D300" s="630"/>
      <c r="E300" s="750"/>
      <c r="F300" s="418"/>
      <c r="G300" s="629"/>
      <c r="H300" s="630"/>
      <c r="I300" s="751"/>
      <c r="J300" s="752"/>
      <c r="K300" s="752"/>
      <c r="L300" s="776"/>
      <c r="M300" s="749"/>
      <c r="N300" s="748"/>
      <c r="O300" s="747"/>
      <c r="P300" s="747"/>
      <c r="Q300" s="748"/>
      <c r="T300" s="700"/>
    </row>
    <row r="301" spans="1:20" ht="25.5" customHeight="1">
      <c r="A301" s="626"/>
      <c r="B301" s="775"/>
      <c r="C301" s="630"/>
      <c r="D301" s="630"/>
      <c r="E301" s="769" t="s">
        <v>851</v>
      </c>
      <c r="F301" s="418">
        <v>450</v>
      </c>
      <c r="G301" s="629"/>
      <c r="H301" s="630"/>
      <c r="I301" s="751"/>
      <c r="J301" s="752"/>
      <c r="K301" s="752"/>
      <c r="L301" s="752"/>
      <c r="M301" s="752"/>
      <c r="N301" s="630"/>
      <c r="O301" s="629"/>
      <c r="P301" s="629"/>
      <c r="Q301" s="630"/>
      <c r="T301" s="640"/>
    </row>
    <row r="302" spans="1:20" ht="25.5" customHeight="1">
      <c r="A302" s="626"/>
      <c r="B302" s="775"/>
      <c r="C302" s="630"/>
      <c r="D302" s="630"/>
      <c r="E302" s="770" t="s">
        <v>852</v>
      </c>
      <c r="F302" s="418">
        <v>4957.8</v>
      </c>
      <c r="G302" s="629"/>
      <c r="H302" s="630"/>
      <c r="I302" s="751"/>
      <c r="J302" s="752"/>
      <c r="K302" s="752"/>
      <c r="L302" s="752"/>
      <c r="M302" s="752"/>
      <c r="N302" s="630"/>
      <c r="O302" s="629"/>
      <c r="P302" s="629"/>
      <c r="Q302" s="630"/>
      <c r="T302" s="640"/>
    </row>
    <row r="303" spans="1:20" ht="25.5" customHeight="1">
      <c r="A303" s="626"/>
      <c r="B303" s="775"/>
      <c r="C303" s="630"/>
      <c r="D303" s="630"/>
      <c r="E303" s="750" t="s">
        <v>855</v>
      </c>
      <c r="F303" s="418">
        <v>1420.7</v>
      </c>
      <c r="G303" s="629"/>
      <c r="H303" s="630"/>
      <c r="I303" s="751"/>
      <c r="J303" s="752"/>
      <c r="K303" s="752"/>
      <c r="L303" s="752"/>
      <c r="M303" s="771"/>
      <c r="N303" s="630"/>
      <c r="O303" s="629"/>
      <c r="P303" s="629"/>
      <c r="Q303" s="630"/>
      <c r="T303" s="640"/>
    </row>
    <row r="304" spans="1:20" ht="25.5" customHeight="1">
      <c r="A304" s="626"/>
      <c r="B304" s="775"/>
      <c r="C304" s="630"/>
      <c r="D304" s="630"/>
      <c r="E304" s="750" t="s">
        <v>863</v>
      </c>
      <c r="F304" s="418">
        <v>100</v>
      </c>
      <c r="G304" s="629" t="s">
        <v>862</v>
      </c>
      <c r="H304" s="630"/>
      <c r="I304" s="751"/>
      <c r="J304" s="752"/>
      <c r="K304" s="752"/>
      <c r="L304" s="752"/>
      <c r="M304" s="752"/>
      <c r="N304" s="630"/>
      <c r="O304" s="629"/>
      <c r="P304" s="629"/>
      <c r="Q304" s="630"/>
      <c r="T304" s="640"/>
    </row>
    <row r="305" spans="1:20" ht="25.5" customHeight="1">
      <c r="A305" s="626"/>
      <c r="B305" s="775"/>
      <c r="C305" s="630"/>
      <c r="D305" s="630"/>
      <c r="E305" s="750"/>
      <c r="F305" s="418">
        <v>189</v>
      </c>
      <c r="G305" s="629" t="s">
        <v>854</v>
      </c>
      <c r="H305" s="630"/>
      <c r="I305" s="751"/>
      <c r="J305" s="752"/>
      <c r="K305" s="752"/>
      <c r="L305" s="777"/>
      <c r="M305" s="590"/>
      <c r="N305" s="588"/>
      <c r="O305" s="587"/>
      <c r="P305" s="587"/>
      <c r="Q305" s="588"/>
      <c r="T305" s="640"/>
    </row>
    <row r="306" spans="1:20" ht="25.5" customHeight="1">
      <c r="A306" s="626"/>
      <c r="B306" s="775"/>
      <c r="C306" s="630"/>
      <c r="D306" s="630"/>
      <c r="E306" s="750"/>
      <c r="F306" s="418">
        <v>65.28</v>
      </c>
      <c r="G306" s="629" t="s">
        <v>856</v>
      </c>
      <c r="H306" s="630"/>
      <c r="I306" s="751"/>
      <c r="J306" s="752"/>
      <c r="K306" s="752"/>
      <c r="L306" s="777"/>
      <c r="M306" s="590"/>
      <c r="N306" s="588"/>
      <c r="O306" s="587"/>
      <c r="P306" s="587"/>
      <c r="Q306" s="588"/>
      <c r="T306" s="640"/>
    </row>
    <row r="307" spans="1:20" ht="25.5" customHeight="1">
      <c r="A307" s="626"/>
      <c r="B307" s="775"/>
      <c r="C307" s="630"/>
      <c r="D307" s="630"/>
      <c r="E307" s="750"/>
      <c r="F307" s="398">
        <f>SUBTOTAL(9,F301:F306)</f>
        <v>7182.78</v>
      </c>
      <c r="G307" s="629"/>
      <c r="H307" s="630"/>
      <c r="I307" s="751"/>
      <c r="J307" s="752"/>
      <c r="K307" s="752"/>
      <c r="L307" s="777"/>
      <c r="M307" s="590"/>
      <c r="N307" s="588"/>
      <c r="O307" s="587"/>
      <c r="P307" s="587"/>
      <c r="Q307" s="588"/>
      <c r="T307" s="640"/>
    </row>
    <row r="308" spans="1:20" ht="25.5" customHeight="1">
      <c r="A308" s="626"/>
      <c r="B308" s="584"/>
      <c r="C308" s="588"/>
      <c r="D308" s="588"/>
      <c r="E308" s="586"/>
      <c r="F308" s="385"/>
      <c r="G308" s="587" t="s">
        <v>853</v>
      </c>
      <c r="H308" s="588"/>
      <c r="I308" s="589"/>
      <c r="J308" s="590"/>
      <c r="K308" s="590"/>
      <c r="L308" s="590"/>
      <c r="M308" s="590"/>
      <c r="N308" s="588"/>
      <c r="O308" s="587"/>
      <c r="P308" s="587"/>
      <c r="Q308" s="588"/>
      <c r="T308" s="640"/>
    </row>
    <row r="309" spans="1:20" ht="25.5" customHeight="1">
      <c r="A309" s="626"/>
      <c r="B309" s="584"/>
      <c r="C309" s="585"/>
      <c r="D309" s="585"/>
      <c r="E309" s="586"/>
      <c r="F309" s="385">
        <f>SUBTOTAL(9,F301:F308)</f>
        <v>7182.78</v>
      </c>
      <c r="G309" s="587">
        <f>7491.78-7182.78</f>
        <v>309</v>
      </c>
      <c r="H309" s="588"/>
      <c r="I309" s="589"/>
      <c r="J309" s="590"/>
      <c r="K309" s="590"/>
      <c r="L309" s="590"/>
      <c r="M309" s="590"/>
      <c r="N309" s="588"/>
      <c r="O309" s="587"/>
      <c r="P309" s="587"/>
      <c r="Q309" s="588"/>
      <c r="T309" s="640"/>
    </row>
    <row r="310" spans="1:20" ht="25.5" customHeight="1">
      <c r="A310" s="626"/>
      <c r="B310" s="584"/>
      <c r="C310" s="585"/>
      <c r="D310" s="585"/>
      <c r="E310" s="586"/>
      <c r="F310" s="385">
        <v>7182.78</v>
      </c>
      <c r="G310" s="587"/>
      <c r="H310" s="588"/>
      <c r="I310" s="589"/>
      <c r="J310" s="590"/>
      <c r="K310" s="590"/>
      <c r="L310" s="590"/>
      <c r="M310" s="590"/>
      <c r="N310" s="588"/>
      <c r="O310" s="587"/>
      <c r="P310" s="587"/>
      <c r="Q310" s="588"/>
      <c r="T310" s="640"/>
    </row>
    <row r="311" spans="1:20" ht="25.5" customHeight="1">
      <c r="A311" s="626"/>
      <c r="B311" s="584"/>
      <c r="C311" s="585"/>
      <c r="D311" s="585"/>
      <c r="E311" s="586"/>
      <c r="F311" s="385">
        <f>+F309-F310</f>
        <v>0</v>
      </c>
      <c r="G311" s="587"/>
      <c r="H311" s="588"/>
      <c r="I311" s="589"/>
      <c r="J311" s="590"/>
      <c r="K311" s="590"/>
      <c r="L311" s="590"/>
      <c r="M311" s="590"/>
      <c r="N311" s="588"/>
      <c r="O311" s="587"/>
      <c r="P311" s="587"/>
      <c r="Q311" s="588"/>
      <c r="T311" s="640"/>
    </row>
    <row r="312" spans="1:20" ht="25.5" customHeight="1">
      <c r="A312" s="626"/>
      <c r="B312" s="584"/>
      <c r="C312" s="585"/>
      <c r="D312" s="585"/>
      <c r="E312" s="586"/>
      <c r="F312" s="385"/>
      <c r="G312" s="587"/>
      <c r="H312" s="588"/>
      <c r="I312" s="589"/>
      <c r="J312" s="590"/>
      <c r="K312" s="590"/>
      <c r="L312" s="590"/>
      <c r="M312" s="590"/>
      <c r="N312" s="588"/>
      <c r="O312" s="587"/>
      <c r="P312" s="587"/>
      <c r="Q312" s="588"/>
      <c r="T312" s="640"/>
    </row>
    <row r="313" spans="1:20" ht="25.5" customHeight="1">
      <c r="A313" s="626"/>
      <c r="B313" s="584"/>
      <c r="C313" s="585"/>
      <c r="D313" s="585"/>
      <c r="E313" s="586"/>
      <c r="F313" s="385"/>
      <c r="G313" s="587"/>
      <c r="H313" s="588"/>
      <c r="I313" s="589"/>
      <c r="J313" s="590"/>
      <c r="K313" s="590"/>
      <c r="L313" s="590"/>
      <c r="M313" s="590"/>
      <c r="N313" s="588"/>
      <c r="O313" s="587"/>
      <c r="P313" s="587"/>
      <c r="Q313" s="588"/>
      <c r="T313" s="640"/>
    </row>
    <row r="314" spans="1:20" ht="25.5" customHeight="1">
      <c r="A314" s="626"/>
      <c r="B314" s="584"/>
      <c r="C314" s="585"/>
      <c r="D314" s="585"/>
      <c r="E314" s="586"/>
      <c r="F314" s="385"/>
      <c r="G314" s="587"/>
      <c r="H314" s="588"/>
      <c r="I314" s="589"/>
      <c r="J314" s="590"/>
      <c r="K314" s="590"/>
      <c r="L314" s="590"/>
      <c r="M314" s="590"/>
      <c r="N314" s="588"/>
      <c r="O314" s="587"/>
      <c r="P314" s="587"/>
      <c r="Q314" s="588"/>
      <c r="T314" s="640"/>
    </row>
    <row r="315" spans="1:20" ht="25.5" customHeight="1">
      <c r="A315" s="626"/>
      <c r="B315" s="584"/>
      <c r="C315" s="585"/>
      <c r="D315" s="585"/>
      <c r="E315" s="586"/>
      <c r="F315" s="385"/>
      <c r="G315" s="587"/>
      <c r="H315" s="588"/>
      <c r="I315" s="589"/>
      <c r="J315" s="590"/>
      <c r="K315" s="590"/>
      <c r="L315" s="590"/>
      <c r="M315" s="590"/>
      <c r="N315" s="588"/>
      <c r="O315" s="587"/>
      <c r="P315" s="587"/>
      <c r="Q315" s="588"/>
      <c r="T315" s="640"/>
    </row>
    <row r="316" spans="1:20" ht="25.5" customHeight="1">
      <c r="A316" s="626"/>
      <c r="B316" s="584"/>
      <c r="C316" s="585"/>
      <c r="D316" s="585"/>
      <c r="E316" s="586"/>
      <c r="F316" s="385"/>
      <c r="G316" s="587"/>
      <c r="H316" s="588"/>
      <c r="I316" s="589"/>
      <c r="J316" s="590"/>
      <c r="K316" s="590"/>
      <c r="L316" s="590"/>
      <c r="M316" s="590"/>
      <c r="N316" s="588"/>
      <c r="O316" s="587"/>
      <c r="P316" s="587"/>
      <c r="Q316" s="588"/>
      <c r="T316" s="640"/>
    </row>
    <row r="317" spans="1:20" ht="25.5" customHeight="1">
      <c r="A317" s="626"/>
      <c r="B317" s="584"/>
      <c r="C317" s="585"/>
      <c r="D317" s="585"/>
      <c r="E317" s="586"/>
      <c r="F317" s="385"/>
      <c r="G317" s="587"/>
      <c r="H317" s="588"/>
      <c r="I317" s="589"/>
      <c r="J317" s="590"/>
      <c r="K317" s="590"/>
      <c r="L317" s="590"/>
      <c r="M317" s="590"/>
      <c r="N317" s="588"/>
      <c r="O317" s="587"/>
      <c r="P317" s="587"/>
      <c r="Q317" s="588"/>
      <c r="T317" s="640"/>
    </row>
    <row r="318" spans="1:20" ht="25.5" customHeight="1">
      <c r="A318" s="626"/>
      <c r="B318" s="584"/>
      <c r="C318" s="585"/>
      <c r="D318" s="585"/>
      <c r="E318" s="586"/>
      <c r="F318" s="385"/>
      <c r="G318" s="587"/>
      <c r="H318" s="588"/>
      <c r="I318" s="589"/>
      <c r="J318" s="590"/>
      <c r="K318" s="590"/>
      <c r="L318" s="590"/>
      <c r="M318" s="590"/>
      <c r="N318" s="588"/>
      <c r="O318" s="587"/>
      <c r="P318" s="587"/>
      <c r="Q318" s="588"/>
      <c r="T318" s="640"/>
    </row>
    <row r="319" spans="1:20" ht="25.5" customHeight="1">
      <c r="A319" s="626"/>
      <c r="B319" s="584"/>
      <c r="C319" s="585"/>
      <c r="D319" s="585"/>
      <c r="E319" s="586"/>
      <c r="F319" s="385"/>
      <c r="G319" s="587"/>
      <c r="H319" s="588"/>
      <c r="I319" s="589"/>
      <c r="J319" s="590"/>
      <c r="K319" s="590"/>
      <c r="L319" s="590"/>
      <c r="M319" s="590"/>
      <c r="N319" s="588"/>
      <c r="O319" s="587"/>
      <c r="P319" s="587"/>
      <c r="Q319" s="588"/>
      <c r="T319" s="640"/>
    </row>
    <row r="320" spans="1:20" ht="25.5" customHeight="1">
      <c r="A320" s="626"/>
      <c r="B320" s="584"/>
      <c r="C320" s="585"/>
      <c r="D320" s="585"/>
      <c r="E320" s="586"/>
      <c r="F320" s="385"/>
      <c r="G320" s="587"/>
      <c r="H320" s="588"/>
      <c r="I320" s="589"/>
      <c r="J320" s="590"/>
      <c r="K320" s="590"/>
      <c r="L320" s="590"/>
      <c r="M320" s="590"/>
      <c r="N320" s="588"/>
      <c r="O320" s="587"/>
      <c r="P320" s="587"/>
      <c r="Q320" s="588"/>
      <c r="T320" s="640"/>
    </row>
    <row r="321" spans="1:20" ht="25.5" customHeight="1">
      <c r="A321" s="626"/>
      <c r="B321" s="584"/>
      <c r="C321" s="585"/>
      <c r="D321" s="585"/>
      <c r="E321" s="586"/>
      <c r="F321" s="385"/>
      <c r="G321" s="587"/>
      <c r="H321" s="588"/>
      <c r="I321" s="589"/>
      <c r="J321" s="590"/>
      <c r="K321" s="590"/>
      <c r="L321" s="590"/>
      <c r="M321" s="590"/>
      <c r="N321" s="588"/>
      <c r="O321" s="587"/>
      <c r="P321" s="587"/>
      <c r="Q321" s="588"/>
      <c r="T321" s="640"/>
    </row>
    <row r="322" spans="1:20" ht="25.5" customHeight="1">
      <c r="A322" s="626"/>
      <c r="B322" s="584"/>
      <c r="C322" s="585"/>
      <c r="D322" s="585"/>
      <c r="E322" s="586"/>
      <c r="F322" s="385"/>
      <c r="G322" s="587"/>
      <c r="H322" s="588"/>
      <c r="I322" s="589"/>
      <c r="J322" s="590"/>
      <c r="K322" s="590"/>
      <c r="L322" s="590"/>
      <c r="M322" s="590"/>
      <c r="N322" s="588"/>
      <c r="O322" s="587"/>
      <c r="P322" s="587"/>
      <c r="Q322" s="588"/>
      <c r="T322" s="640"/>
    </row>
    <row r="323" spans="1:20" ht="25.5" customHeight="1">
      <c r="A323" s="626"/>
      <c r="B323" s="584"/>
      <c r="C323" s="585"/>
      <c r="D323" s="585"/>
      <c r="E323" s="586"/>
      <c r="F323" s="385"/>
      <c r="G323" s="587"/>
      <c r="H323" s="588"/>
      <c r="I323" s="589"/>
      <c r="J323" s="590"/>
      <c r="K323" s="590"/>
      <c r="L323" s="590"/>
      <c r="M323" s="590"/>
      <c r="N323" s="588"/>
      <c r="O323" s="587"/>
      <c r="P323" s="587"/>
      <c r="Q323" s="588"/>
      <c r="T323" s="640"/>
    </row>
    <row r="324" spans="1:20" ht="25.5" customHeight="1">
      <c r="A324" s="626"/>
      <c r="B324" s="584"/>
      <c r="C324" s="585"/>
      <c r="D324" s="585"/>
      <c r="E324" s="586"/>
      <c r="F324" s="385"/>
      <c r="G324" s="587"/>
      <c r="H324" s="588"/>
      <c r="I324" s="589"/>
      <c r="J324" s="590"/>
      <c r="K324" s="590"/>
      <c r="L324" s="590"/>
      <c r="M324" s="590"/>
      <c r="N324" s="588"/>
      <c r="O324" s="587"/>
      <c r="P324" s="587"/>
      <c r="Q324" s="588"/>
      <c r="T324" s="640"/>
    </row>
    <row r="325" spans="1:20" ht="25.5" customHeight="1">
      <c r="A325" s="626"/>
      <c r="B325" s="584"/>
      <c r="C325" s="585"/>
      <c r="D325" s="585"/>
      <c r="E325" s="586"/>
      <c r="F325" s="385"/>
      <c r="G325" s="587"/>
      <c r="H325" s="588"/>
      <c r="I325" s="589"/>
      <c r="J325" s="590"/>
      <c r="K325" s="590"/>
      <c r="L325" s="590"/>
      <c r="M325" s="590"/>
      <c r="N325" s="588"/>
      <c r="O325" s="587"/>
      <c r="P325" s="587"/>
      <c r="Q325" s="588"/>
      <c r="T325" s="640"/>
    </row>
    <row r="326" spans="1:20" ht="25.5" customHeight="1">
      <c r="A326" s="626"/>
      <c r="B326" s="584"/>
      <c r="C326" s="585"/>
      <c r="D326" s="585"/>
      <c r="E326" s="586"/>
      <c r="F326" s="385"/>
      <c r="G326" s="587"/>
      <c r="H326" s="588"/>
      <c r="I326" s="589"/>
      <c r="J326" s="590"/>
      <c r="K326" s="590"/>
      <c r="L326" s="590"/>
      <c r="M326" s="590"/>
      <c r="N326" s="588"/>
      <c r="O326" s="587"/>
      <c r="P326" s="587"/>
      <c r="Q326" s="588"/>
      <c r="T326" s="640"/>
    </row>
    <row r="327" spans="1:20" ht="25.5" customHeight="1">
      <c r="A327" s="626"/>
      <c r="B327" s="584"/>
      <c r="C327" s="585"/>
      <c r="D327" s="585"/>
      <c r="E327" s="586"/>
      <c r="F327" s="385"/>
      <c r="G327" s="587"/>
      <c r="H327" s="588"/>
      <c r="I327" s="589"/>
      <c r="J327" s="590"/>
      <c r="K327" s="590"/>
      <c r="L327" s="590"/>
      <c r="M327" s="590"/>
      <c r="N327" s="588"/>
      <c r="O327" s="587"/>
      <c r="P327" s="587"/>
      <c r="Q327" s="588"/>
      <c r="T327" s="640"/>
    </row>
    <row r="328" spans="1:20" ht="25.5" customHeight="1">
      <c r="A328" s="626"/>
      <c r="B328" s="584"/>
      <c r="C328" s="585"/>
      <c r="D328" s="585"/>
      <c r="E328" s="586"/>
      <c r="F328" s="385"/>
      <c r="G328" s="587"/>
      <c r="H328" s="588"/>
      <c r="I328" s="589"/>
      <c r="J328" s="590"/>
      <c r="K328" s="590"/>
      <c r="L328" s="590"/>
      <c r="M328" s="590"/>
      <c r="N328" s="588"/>
      <c r="O328" s="587"/>
      <c r="P328" s="587"/>
      <c r="Q328" s="588"/>
      <c r="T328" s="640"/>
    </row>
    <row r="329" spans="1:20" ht="25.5" customHeight="1">
      <c r="A329" s="626"/>
      <c r="B329" s="584"/>
      <c r="C329" s="585"/>
      <c r="D329" s="585"/>
      <c r="E329" s="586"/>
      <c r="F329" s="385"/>
      <c r="G329" s="587"/>
      <c r="H329" s="588"/>
      <c r="I329" s="589"/>
      <c r="J329" s="590"/>
      <c r="K329" s="590"/>
      <c r="L329" s="590"/>
      <c r="M329" s="590"/>
      <c r="N329" s="588"/>
      <c r="O329" s="587"/>
      <c r="P329" s="587"/>
      <c r="Q329" s="588"/>
      <c r="T329" s="640"/>
    </row>
    <row r="330" spans="1:20" ht="25.5" customHeight="1">
      <c r="A330" s="626"/>
      <c r="B330" s="584"/>
      <c r="C330" s="585"/>
      <c r="D330" s="585"/>
      <c r="E330" s="586"/>
      <c r="F330" s="385"/>
      <c r="G330" s="587"/>
      <c r="H330" s="588"/>
      <c r="I330" s="589"/>
      <c r="J330" s="590"/>
      <c r="K330" s="590"/>
      <c r="L330" s="590"/>
      <c r="M330" s="590"/>
      <c r="N330" s="588"/>
      <c r="O330" s="587"/>
      <c r="P330" s="587"/>
      <c r="Q330" s="588"/>
      <c r="T330" s="640"/>
    </row>
    <row r="331" spans="1:20" ht="25.5" customHeight="1">
      <c r="A331" s="626"/>
      <c r="B331" s="584"/>
      <c r="C331" s="585"/>
      <c r="D331" s="585"/>
      <c r="E331" s="586"/>
      <c r="F331" s="385"/>
      <c r="G331" s="587"/>
      <c r="H331" s="588"/>
      <c r="I331" s="589"/>
      <c r="J331" s="590"/>
      <c r="K331" s="590"/>
      <c r="L331" s="590"/>
      <c r="M331" s="590"/>
      <c r="N331" s="588"/>
      <c r="O331" s="587"/>
      <c r="P331" s="587"/>
      <c r="Q331" s="588"/>
      <c r="T331" s="640"/>
    </row>
    <row r="332" spans="1:20" ht="25.5" customHeight="1">
      <c r="A332" s="626"/>
      <c r="B332" s="584"/>
      <c r="C332" s="585"/>
      <c r="D332" s="585"/>
      <c r="E332" s="586"/>
      <c r="F332" s="385"/>
      <c r="G332" s="587"/>
      <c r="H332" s="588"/>
      <c r="I332" s="589"/>
      <c r="J332" s="590"/>
      <c r="K332" s="590"/>
      <c r="L332" s="590"/>
      <c r="M332" s="590"/>
      <c r="N332" s="588"/>
      <c r="O332" s="587"/>
      <c r="P332" s="587"/>
      <c r="Q332" s="588"/>
      <c r="T332" s="640"/>
    </row>
    <row r="333" spans="1:20" ht="25.5" customHeight="1">
      <c r="A333" s="626"/>
      <c r="B333" s="584"/>
      <c r="C333" s="585"/>
      <c r="D333" s="585"/>
      <c r="E333" s="586"/>
      <c r="F333" s="385"/>
      <c r="G333" s="587"/>
      <c r="H333" s="588"/>
      <c r="I333" s="589"/>
      <c r="J333" s="590"/>
      <c r="K333" s="590"/>
      <c r="L333" s="590"/>
      <c r="M333" s="590"/>
      <c r="N333" s="588"/>
      <c r="O333" s="587"/>
      <c r="P333" s="587"/>
      <c r="Q333" s="588"/>
      <c r="T333" s="640"/>
    </row>
    <row r="334" spans="1:20" ht="25.5" customHeight="1">
      <c r="A334" s="626"/>
      <c r="B334" s="584"/>
      <c r="C334" s="585"/>
      <c r="D334" s="585"/>
      <c r="E334" s="586"/>
      <c r="F334" s="385"/>
      <c r="G334" s="587"/>
      <c r="H334" s="588"/>
      <c r="I334" s="589"/>
      <c r="J334" s="590"/>
      <c r="K334" s="590"/>
      <c r="L334" s="590"/>
      <c r="M334" s="590"/>
      <c r="N334" s="588"/>
      <c r="O334" s="587"/>
      <c r="P334" s="587"/>
      <c r="Q334" s="588"/>
      <c r="T334" s="640"/>
    </row>
    <row r="335" spans="1:20" ht="25.5" customHeight="1">
      <c r="A335" s="626"/>
      <c r="B335" s="584"/>
      <c r="C335" s="585"/>
      <c r="D335" s="585"/>
      <c r="E335" s="586"/>
      <c r="F335" s="385"/>
      <c r="G335" s="587"/>
      <c r="H335" s="588"/>
      <c r="I335" s="589"/>
      <c r="J335" s="590"/>
      <c r="K335" s="590"/>
      <c r="L335" s="590"/>
      <c r="M335" s="590"/>
      <c r="N335" s="588"/>
      <c r="O335" s="587"/>
      <c r="P335" s="587"/>
      <c r="Q335" s="588"/>
      <c r="T335" s="640"/>
    </row>
    <row r="336" spans="1:20" ht="25.5" customHeight="1">
      <c r="A336" s="626"/>
      <c r="B336" s="584"/>
      <c r="C336" s="585"/>
      <c r="D336" s="585"/>
      <c r="E336" s="586"/>
      <c r="F336" s="385"/>
      <c r="G336" s="587"/>
      <c r="H336" s="588"/>
      <c r="I336" s="589"/>
      <c r="J336" s="590"/>
      <c r="K336" s="590"/>
      <c r="L336" s="590"/>
      <c r="M336" s="590"/>
      <c r="N336" s="588"/>
      <c r="O336" s="587"/>
      <c r="P336" s="587"/>
      <c r="Q336" s="588"/>
      <c r="T336" s="640"/>
    </row>
    <row r="337" spans="1:20" ht="25.5" customHeight="1">
      <c r="A337" s="626"/>
      <c r="B337" s="584"/>
      <c r="C337" s="585"/>
      <c r="D337" s="585"/>
      <c r="E337" s="586"/>
      <c r="F337" s="385"/>
      <c r="G337" s="587"/>
      <c r="H337" s="588"/>
      <c r="I337" s="589"/>
      <c r="J337" s="590"/>
      <c r="K337" s="590"/>
      <c r="L337" s="590"/>
      <c r="M337" s="590"/>
      <c r="N337" s="588"/>
      <c r="O337" s="587"/>
      <c r="P337" s="587"/>
      <c r="Q337" s="588"/>
      <c r="T337" s="640"/>
    </row>
    <row r="338" spans="1:20" ht="25.5" customHeight="1">
      <c r="A338" s="626"/>
      <c r="B338" s="584"/>
      <c r="C338" s="585"/>
      <c r="D338" s="585"/>
      <c r="E338" s="586"/>
      <c r="F338" s="385"/>
      <c r="G338" s="587"/>
      <c r="H338" s="588"/>
      <c r="I338" s="589"/>
      <c r="J338" s="590"/>
      <c r="K338" s="590"/>
      <c r="L338" s="590"/>
      <c r="M338" s="590"/>
      <c r="N338" s="588"/>
      <c r="O338" s="587"/>
      <c r="P338" s="587"/>
      <c r="Q338" s="588"/>
      <c r="T338" s="640"/>
    </row>
    <row r="339" spans="1:20" ht="25.5" customHeight="1">
      <c r="A339" s="626"/>
      <c r="B339" s="584"/>
      <c r="C339" s="585"/>
      <c r="D339" s="585"/>
      <c r="E339" s="586"/>
      <c r="F339" s="385"/>
      <c r="G339" s="587"/>
      <c r="H339" s="588"/>
      <c r="I339" s="589"/>
      <c r="J339" s="590"/>
      <c r="K339" s="590"/>
      <c r="L339" s="590"/>
      <c r="M339" s="590"/>
      <c r="N339" s="588"/>
      <c r="O339" s="587"/>
      <c r="P339" s="587"/>
      <c r="Q339" s="588"/>
      <c r="T339" s="640"/>
    </row>
    <row r="340" spans="1:20" ht="25.5" customHeight="1">
      <c r="A340" s="626"/>
      <c r="B340" s="584"/>
      <c r="C340" s="585"/>
      <c r="D340" s="585"/>
      <c r="E340" s="586"/>
      <c r="F340" s="385"/>
      <c r="G340" s="587"/>
      <c r="H340" s="588"/>
      <c r="I340" s="589"/>
      <c r="J340" s="590"/>
      <c r="K340" s="590"/>
      <c r="L340" s="590"/>
      <c r="M340" s="590"/>
      <c r="N340" s="588"/>
      <c r="O340" s="587"/>
      <c r="P340" s="587"/>
      <c r="Q340" s="588"/>
      <c r="T340" s="640"/>
    </row>
    <row r="341" spans="1:20" ht="25.5" customHeight="1">
      <c r="A341" s="626"/>
      <c r="B341" s="584"/>
      <c r="C341" s="585"/>
      <c r="D341" s="585"/>
      <c r="E341" s="586"/>
      <c r="F341" s="385"/>
      <c r="G341" s="587"/>
      <c r="H341" s="588"/>
      <c r="I341" s="589"/>
      <c r="J341" s="590"/>
      <c r="K341" s="590"/>
      <c r="L341" s="590"/>
      <c r="M341" s="590"/>
      <c r="N341" s="588"/>
      <c r="O341" s="587"/>
      <c r="P341" s="587"/>
      <c r="Q341" s="588"/>
      <c r="T341" s="640"/>
    </row>
    <row r="342" spans="1:20" ht="25.5" customHeight="1">
      <c r="A342" s="626"/>
      <c r="B342" s="584"/>
      <c r="C342" s="585"/>
      <c r="D342" s="585"/>
      <c r="E342" s="586"/>
      <c r="F342" s="385"/>
      <c r="G342" s="587"/>
      <c r="H342" s="588"/>
      <c r="I342" s="589"/>
      <c r="J342" s="590"/>
      <c r="K342" s="590"/>
      <c r="L342" s="590"/>
      <c r="M342" s="590"/>
      <c r="N342" s="588"/>
      <c r="O342" s="587"/>
      <c r="P342" s="587"/>
      <c r="Q342" s="588"/>
      <c r="T342" s="640"/>
    </row>
    <row r="343" spans="1:20" ht="25.5" customHeight="1">
      <c r="A343" s="626"/>
      <c r="B343" s="584"/>
      <c r="C343" s="585"/>
      <c r="D343" s="585"/>
      <c r="E343" s="586"/>
      <c r="F343" s="385"/>
      <c r="G343" s="587"/>
      <c r="H343" s="588"/>
      <c r="I343" s="589"/>
      <c r="J343" s="590"/>
      <c r="K343" s="590"/>
      <c r="L343" s="590"/>
      <c r="M343" s="590"/>
      <c r="N343" s="588"/>
      <c r="O343" s="587"/>
      <c r="P343" s="587"/>
      <c r="Q343" s="588"/>
      <c r="T343" s="640"/>
    </row>
    <row r="344" spans="1:20" ht="25.5" customHeight="1">
      <c r="A344" s="626"/>
      <c r="B344" s="584"/>
      <c r="C344" s="585"/>
      <c r="D344" s="585"/>
      <c r="E344" s="586"/>
      <c r="F344" s="385"/>
      <c r="G344" s="587"/>
      <c r="H344" s="588"/>
      <c r="I344" s="589"/>
      <c r="J344" s="590"/>
      <c r="K344" s="590"/>
      <c r="L344" s="590"/>
      <c r="M344" s="590"/>
      <c r="N344" s="588"/>
      <c r="O344" s="587"/>
      <c r="P344" s="587"/>
      <c r="Q344" s="588"/>
      <c r="T344" s="640"/>
    </row>
    <row r="345" spans="1:20" ht="25.5" customHeight="1">
      <c r="A345" s="626"/>
      <c r="B345" s="584"/>
      <c r="C345" s="585"/>
      <c r="D345" s="585"/>
      <c r="E345" s="586"/>
      <c r="F345" s="385"/>
      <c r="G345" s="587"/>
      <c r="H345" s="588"/>
      <c r="I345" s="589"/>
      <c r="J345" s="590"/>
      <c r="K345" s="590"/>
      <c r="L345" s="590"/>
      <c r="M345" s="590"/>
      <c r="N345" s="588"/>
      <c r="O345" s="587"/>
      <c r="P345" s="587"/>
      <c r="Q345" s="588"/>
      <c r="T345" s="640"/>
    </row>
    <row r="346" spans="1:20" ht="25.5" customHeight="1">
      <c r="A346" s="626"/>
      <c r="B346" s="584"/>
      <c r="C346" s="585"/>
      <c r="D346" s="585"/>
      <c r="E346" s="586"/>
      <c r="F346" s="385"/>
      <c r="G346" s="587"/>
      <c r="H346" s="588"/>
      <c r="I346" s="589"/>
      <c r="J346" s="590"/>
      <c r="K346" s="590"/>
      <c r="L346" s="590"/>
      <c r="M346" s="590"/>
      <c r="N346" s="588"/>
      <c r="O346" s="587"/>
      <c r="P346" s="587"/>
      <c r="Q346" s="588"/>
      <c r="T346" s="640"/>
    </row>
    <row r="347" spans="1:20" ht="25.5" customHeight="1">
      <c r="A347" s="626"/>
      <c r="B347" s="584"/>
      <c r="C347" s="585"/>
      <c r="D347" s="585"/>
      <c r="E347" s="586"/>
      <c r="F347" s="385"/>
      <c r="G347" s="587"/>
      <c r="H347" s="588"/>
      <c r="I347" s="589"/>
      <c r="J347" s="590"/>
      <c r="K347" s="590"/>
      <c r="L347" s="590"/>
      <c r="M347" s="590"/>
      <c r="N347" s="588"/>
      <c r="O347" s="587"/>
      <c r="P347" s="587"/>
      <c r="Q347" s="588"/>
      <c r="T347" s="640"/>
    </row>
    <row r="348" spans="1:20" ht="25.5" customHeight="1">
      <c r="A348" s="626"/>
      <c r="B348" s="584"/>
      <c r="C348" s="585"/>
      <c r="D348" s="585"/>
      <c r="E348" s="586"/>
      <c r="F348" s="385"/>
      <c r="G348" s="587"/>
      <c r="H348" s="588"/>
      <c r="I348" s="589"/>
      <c r="J348" s="590"/>
      <c r="K348" s="590"/>
      <c r="L348" s="590"/>
      <c r="M348" s="590"/>
      <c r="N348" s="588"/>
      <c r="O348" s="587"/>
      <c r="P348" s="587"/>
      <c r="Q348" s="588"/>
      <c r="T348" s="640"/>
    </row>
    <row r="349" spans="1:20" ht="25.5" customHeight="1">
      <c r="A349" s="626"/>
      <c r="B349" s="584"/>
      <c r="C349" s="585"/>
      <c r="D349" s="585"/>
      <c r="E349" s="586"/>
      <c r="F349" s="385"/>
      <c r="G349" s="587"/>
      <c r="H349" s="588"/>
      <c r="I349" s="589"/>
      <c r="J349" s="590"/>
      <c r="K349" s="590"/>
      <c r="L349" s="590"/>
      <c r="M349" s="590"/>
      <c r="N349" s="588"/>
      <c r="O349" s="587"/>
      <c r="P349" s="587"/>
      <c r="Q349" s="588"/>
      <c r="T349" s="640"/>
    </row>
    <row r="350" spans="1:20" ht="25.5" customHeight="1">
      <c r="A350" s="626"/>
      <c r="B350" s="584"/>
      <c r="C350" s="585"/>
      <c r="D350" s="585"/>
      <c r="E350" s="586"/>
      <c r="F350" s="385"/>
      <c r="G350" s="587"/>
      <c r="H350" s="588"/>
      <c r="I350" s="589"/>
      <c r="J350" s="590"/>
      <c r="K350" s="590"/>
      <c r="L350" s="590"/>
      <c r="M350" s="590"/>
      <c r="N350" s="588"/>
      <c r="O350" s="587"/>
      <c r="P350" s="587"/>
      <c r="Q350" s="588"/>
      <c r="T350" s="640"/>
    </row>
    <row r="351" spans="1:20" ht="25.5" customHeight="1">
      <c r="A351" s="626"/>
      <c r="B351" s="584"/>
      <c r="C351" s="585"/>
      <c r="D351" s="585"/>
      <c r="E351" s="586"/>
      <c r="F351" s="385"/>
      <c r="G351" s="587"/>
      <c r="H351" s="588"/>
      <c r="I351" s="589"/>
      <c r="J351" s="590"/>
      <c r="K351" s="590"/>
      <c r="L351" s="590"/>
      <c r="M351" s="590"/>
      <c r="N351" s="588"/>
      <c r="O351" s="587"/>
      <c r="P351" s="587"/>
      <c r="Q351" s="588"/>
      <c r="T351" s="640"/>
    </row>
    <row r="352" spans="1:20" ht="25.5" customHeight="1">
      <c r="A352" s="626"/>
      <c r="B352" s="584"/>
      <c r="C352" s="585"/>
      <c r="D352" s="585"/>
      <c r="E352" s="586"/>
      <c r="F352" s="385"/>
      <c r="G352" s="587"/>
      <c r="H352" s="588"/>
      <c r="I352" s="589"/>
      <c r="J352" s="590"/>
      <c r="K352" s="590"/>
      <c r="L352" s="590"/>
      <c r="M352" s="590"/>
      <c r="N352" s="588"/>
      <c r="O352" s="587"/>
      <c r="P352" s="587"/>
      <c r="Q352" s="588"/>
      <c r="T352" s="640"/>
    </row>
    <row r="353" spans="1:20" ht="25.5" customHeight="1">
      <c r="A353" s="626"/>
      <c r="B353" s="584"/>
      <c r="C353" s="585"/>
      <c r="D353" s="585"/>
      <c r="E353" s="586"/>
      <c r="F353" s="385"/>
      <c r="G353" s="587"/>
      <c r="H353" s="588"/>
      <c r="I353" s="589"/>
      <c r="J353" s="590"/>
      <c r="K353" s="590"/>
      <c r="L353" s="590"/>
      <c r="M353" s="590"/>
      <c r="N353" s="588"/>
      <c r="O353" s="587"/>
      <c r="P353" s="587"/>
      <c r="Q353" s="588"/>
      <c r="T353" s="640"/>
    </row>
    <row r="354" spans="1:20" ht="25.5" customHeight="1">
      <c r="A354" s="626"/>
      <c r="B354" s="584"/>
      <c r="C354" s="585"/>
      <c r="D354" s="585"/>
      <c r="E354" s="586"/>
      <c r="F354" s="385"/>
      <c r="G354" s="587"/>
      <c r="H354" s="588"/>
      <c r="I354" s="589"/>
      <c r="J354" s="590"/>
      <c r="K354" s="590"/>
      <c r="L354" s="590"/>
      <c r="M354" s="590"/>
      <c r="N354" s="588"/>
      <c r="O354" s="587"/>
      <c r="P354" s="587"/>
      <c r="Q354" s="588"/>
      <c r="T354" s="640"/>
    </row>
    <row r="355" spans="1:20" ht="25.5" customHeight="1">
      <c r="A355" s="626"/>
      <c r="B355" s="584"/>
      <c r="C355" s="585"/>
      <c r="D355" s="585"/>
      <c r="E355" s="586"/>
      <c r="F355" s="385"/>
      <c r="G355" s="587"/>
      <c r="H355" s="588"/>
      <c r="I355" s="589"/>
      <c r="J355" s="590"/>
      <c r="K355" s="590"/>
      <c r="L355" s="590"/>
      <c r="M355" s="590"/>
      <c r="N355" s="588"/>
      <c r="O355" s="587"/>
      <c r="P355" s="587"/>
      <c r="Q355" s="588"/>
      <c r="T355" s="640"/>
    </row>
    <row r="356" spans="1:20" ht="25.5" customHeight="1">
      <c r="A356" s="626"/>
      <c r="B356" s="584"/>
      <c r="C356" s="585"/>
      <c r="D356" s="585"/>
      <c r="E356" s="586"/>
      <c r="F356" s="385"/>
      <c r="G356" s="587"/>
      <c r="H356" s="588"/>
      <c r="I356" s="589"/>
      <c r="J356" s="590"/>
      <c r="K356" s="590"/>
      <c r="L356" s="590"/>
      <c r="M356" s="590"/>
      <c r="N356" s="588"/>
      <c r="O356" s="587"/>
      <c r="P356" s="587"/>
      <c r="Q356" s="588"/>
      <c r="T356" s="640"/>
    </row>
    <row r="357" spans="1:20" ht="25.5" customHeight="1">
      <c r="A357" s="626"/>
      <c r="B357" s="584"/>
      <c r="C357" s="585"/>
      <c r="D357" s="585"/>
      <c r="E357" s="586"/>
      <c r="F357" s="385"/>
      <c r="G357" s="587"/>
      <c r="H357" s="588"/>
      <c r="I357" s="589"/>
      <c r="J357" s="590"/>
      <c r="K357" s="590"/>
      <c r="L357" s="590"/>
      <c r="M357" s="590"/>
      <c r="N357" s="588"/>
      <c r="O357" s="587"/>
      <c r="P357" s="587"/>
      <c r="Q357" s="588"/>
      <c r="T357" s="640"/>
    </row>
    <row r="358" spans="1:20" ht="25.5" customHeight="1">
      <c r="A358" s="626"/>
      <c r="B358" s="584"/>
      <c r="C358" s="585"/>
      <c r="D358" s="585"/>
      <c r="E358" s="586"/>
      <c r="F358" s="385"/>
      <c r="G358" s="587"/>
      <c r="H358" s="588"/>
      <c r="I358" s="589"/>
      <c r="J358" s="590"/>
      <c r="K358" s="590"/>
      <c r="L358" s="590"/>
      <c r="M358" s="590"/>
      <c r="N358" s="588"/>
      <c r="O358" s="587"/>
      <c r="P358" s="587"/>
      <c r="Q358" s="588"/>
      <c r="T358" s="640"/>
    </row>
    <row r="359" spans="1:20" ht="25.5" customHeight="1">
      <c r="A359" s="626"/>
      <c r="B359" s="584"/>
      <c r="C359" s="585"/>
      <c r="D359" s="585"/>
      <c r="E359" s="586"/>
      <c r="F359" s="385"/>
      <c r="G359" s="587"/>
      <c r="H359" s="588"/>
      <c r="I359" s="589"/>
      <c r="J359" s="590"/>
      <c r="K359" s="590"/>
      <c r="L359" s="590"/>
      <c r="M359" s="590"/>
      <c r="N359" s="588"/>
      <c r="O359" s="587"/>
      <c r="P359" s="587"/>
      <c r="Q359" s="588"/>
      <c r="T359" s="640"/>
    </row>
    <row r="360" spans="1:20" ht="25.5" customHeight="1">
      <c r="A360" s="626"/>
      <c r="B360" s="584"/>
      <c r="C360" s="585"/>
      <c r="D360" s="585"/>
      <c r="E360" s="586"/>
      <c r="F360" s="385"/>
      <c r="G360" s="587"/>
      <c r="H360" s="588"/>
      <c r="I360" s="589"/>
      <c r="J360" s="590"/>
      <c r="K360" s="590"/>
      <c r="L360" s="590"/>
      <c r="M360" s="590"/>
      <c r="N360" s="588"/>
      <c r="O360" s="587"/>
      <c r="P360" s="587"/>
      <c r="Q360" s="588"/>
      <c r="T360" s="640"/>
    </row>
    <row r="361" spans="1:20" ht="25.5" customHeight="1">
      <c r="A361" s="626"/>
      <c r="B361" s="584"/>
      <c r="C361" s="585"/>
      <c r="D361" s="585"/>
      <c r="E361" s="586"/>
      <c r="F361" s="385"/>
      <c r="G361" s="587"/>
      <c r="H361" s="588"/>
      <c r="I361" s="589"/>
      <c r="J361" s="590"/>
      <c r="K361" s="590"/>
      <c r="L361" s="590"/>
      <c r="M361" s="590"/>
      <c r="N361" s="588"/>
      <c r="O361" s="587"/>
      <c r="P361" s="587"/>
      <c r="Q361" s="588"/>
      <c r="T361" s="640"/>
    </row>
    <row r="362" spans="1:20" ht="25.5" customHeight="1">
      <c r="A362" s="626"/>
      <c r="B362" s="584"/>
      <c r="C362" s="585"/>
      <c r="D362" s="585"/>
      <c r="E362" s="586"/>
      <c r="F362" s="385"/>
      <c r="G362" s="587"/>
      <c r="H362" s="588"/>
      <c r="I362" s="589"/>
      <c r="J362" s="590"/>
      <c r="K362" s="590"/>
      <c r="L362" s="590"/>
      <c r="M362" s="590"/>
      <c r="N362" s="588"/>
      <c r="O362" s="587"/>
      <c r="P362" s="587"/>
      <c r="Q362" s="588"/>
      <c r="T362" s="640"/>
    </row>
    <row r="363" spans="1:20" ht="25.5" customHeight="1">
      <c r="A363" s="626"/>
      <c r="B363" s="584"/>
      <c r="C363" s="585"/>
      <c r="D363" s="585"/>
      <c r="E363" s="586"/>
      <c r="F363" s="385"/>
      <c r="G363" s="587"/>
      <c r="H363" s="588"/>
      <c r="I363" s="589"/>
      <c r="J363" s="590"/>
      <c r="K363" s="590"/>
      <c r="L363" s="590"/>
      <c r="M363" s="590"/>
      <c r="N363" s="588"/>
      <c r="O363" s="587"/>
      <c r="P363" s="587"/>
      <c r="Q363" s="588"/>
      <c r="T363" s="640"/>
    </row>
    <row r="364" spans="1:20" ht="25.5" customHeight="1">
      <c r="A364" s="626"/>
      <c r="B364" s="584"/>
      <c r="C364" s="585"/>
      <c r="D364" s="585"/>
      <c r="E364" s="586"/>
      <c r="F364" s="385"/>
      <c r="G364" s="587"/>
      <c r="H364" s="588"/>
      <c r="I364" s="589"/>
      <c r="J364" s="590"/>
      <c r="K364" s="590"/>
      <c r="L364" s="590"/>
      <c r="M364" s="590"/>
      <c r="N364" s="588"/>
      <c r="O364" s="587"/>
      <c r="P364" s="587"/>
      <c r="Q364" s="588"/>
      <c r="T364" s="640"/>
    </row>
    <row r="365" spans="1:20" ht="25.5" customHeight="1">
      <c r="A365" s="626"/>
      <c r="B365" s="584"/>
      <c r="C365" s="585"/>
      <c r="D365" s="585"/>
      <c r="E365" s="586"/>
      <c r="F365" s="385"/>
      <c r="G365" s="587"/>
      <c r="H365" s="588"/>
      <c r="I365" s="589"/>
      <c r="J365" s="590"/>
      <c r="K365" s="590"/>
      <c r="L365" s="590"/>
      <c r="M365" s="590"/>
      <c r="N365" s="588"/>
      <c r="O365" s="587"/>
      <c r="P365" s="587"/>
      <c r="Q365" s="588"/>
      <c r="T365" s="640"/>
    </row>
    <row r="366" spans="1:20" ht="25.5" customHeight="1">
      <c r="A366" s="626"/>
      <c r="B366" s="584"/>
      <c r="C366" s="585"/>
      <c r="D366" s="585"/>
      <c r="E366" s="586"/>
      <c r="F366" s="385"/>
      <c r="G366" s="587"/>
      <c r="H366" s="588"/>
      <c r="I366" s="589"/>
      <c r="J366" s="590"/>
      <c r="K366" s="590"/>
      <c r="L366" s="590"/>
      <c r="M366" s="590"/>
      <c r="N366" s="588"/>
      <c r="O366" s="587"/>
      <c r="P366" s="587"/>
      <c r="Q366" s="588"/>
      <c r="T366" s="640"/>
    </row>
    <row r="367" spans="1:20" ht="25.5" customHeight="1">
      <c r="A367" s="626"/>
      <c r="B367" s="584"/>
      <c r="C367" s="585"/>
      <c r="D367" s="585"/>
      <c r="E367" s="586"/>
      <c r="F367" s="385"/>
      <c r="G367" s="587"/>
      <c r="H367" s="588"/>
      <c r="I367" s="589"/>
      <c r="J367" s="590"/>
      <c r="K367" s="590"/>
      <c r="L367" s="590"/>
      <c r="M367" s="590"/>
      <c r="N367" s="588"/>
      <c r="O367" s="587"/>
      <c r="P367" s="587"/>
      <c r="Q367" s="588"/>
      <c r="T367" s="640"/>
    </row>
    <row r="368" spans="1:20" ht="25.5" customHeight="1">
      <c r="A368" s="626"/>
      <c r="B368" s="584"/>
      <c r="C368" s="585"/>
      <c r="D368" s="585"/>
      <c r="E368" s="586"/>
      <c r="F368" s="385"/>
      <c r="G368" s="587"/>
      <c r="H368" s="588"/>
      <c r="I368" s="589"/>
      <c r="J368" s="590"/>
      <c r="K368" s="590"/>
      <c r="L368" s="590"/>
      <c r="M368" s="590"/>
      <c r="N368" s="588"/>
      <c r="O368" s="587"/>
      <c r="P368" s="587"/>
      <c r="Q368" s="588"/>
      <c r="T368" s="640"/>
    </row>
    <row r="369" spans="1:20" ht="25.5" customHeight="1">
      <c r="A369" s="626"/>
      <c r="B369" s="584"/>
      <c r="C369" s="585"/>
      <c r="D369" s="585"/>
      <c r="E369" s="586"/>
      <c r="F369" s="385"/>
      <c r="G369" s="587"/>
      <c r="H369" s="588"/>
      <c r="I369" s="589"/>
      <c r="J369" s="590"/>
      <c r="K369" s="590"/>
      <c r="L369" s="590"/>
      <c r="M369" s="590"/>
      <c r="N369" s="588"/>
      <c r="O369" s="587"/>
      <c r="P369" s="587"/>
      <c r="Q369" s="588"/>
      <c r="T369" s="640"/>
    </row>
    <row r="370" spans="1:20" ht="25.5" customHeight="1">
      <c r="A370" s="626"/>
      <c r="B370" s="584"/>
      <c r="C370" s="585"/>
      <c r="D370" s="585"/>
      <c r="E370" s="586"/>
      <c r="F370" s="385"/>
      <c r="G370" s="587"/>
      <c r="H370" s="588"/>
      <c r="I370" s="589"/>
      <c r="J370" s="590"/>
      <c r="K370" s="590"/>
      <c r="L370" s="590"/>
      <c r="M370" s="590"/>
      <c r="N370" s="588"/>
      <c r="O370" s="587"/>
      <c r="P370" s="587"/>
      <c r="Q370" s="588"/>
      <c r="T370" s="640"/>
    </row>
    <row r="371" spans="1:20" ht="25.5" customHeight="1">
      <c r="A371" s="626"/>
      <c r="B371" s="584"/>
      <c r="C371" s="585"/>
      <c r="D371" s="585"/>
      <c r="E371" s="586"/>
      <c r="F371" s="385"/>
      <c r="G371" s="587"/>
      <c r="H371" s="588"/>
      <c r="I371" s="589"/>
      <c r="J371" s="590"/>
      <c r="K371" s="590"/>
      <c r="L371" s="590"/>
      <c r="M371" s="590"/>
      <c r="N371" s="588"/>
      <c r="O371" s="587"/>
      <c r="P371" s="587"/>
      <c r="Q371" s="588"/>
      <c r="T371" s="640"/>
    </row>
    <row r="372" spans="1:20" ht="25.5" customHeight="1">
      <c r="A372" s="626"/>
      <c r="B372" s="584"/>
      <c r="C372" s="585"/>
      <c r="D372" s="585"/>
      <c r="E372" s="586"/>
      <c r="F372" s="385"/>
      <c r="G372" s="587"/>
      <c r="H372" s="588"/>
      <c r="I372" s="589"/>
      <c r="J372" s="590"/>
      <c r="K372" s="590"/>
      <c r="L372" s="590"/>
      <c r="M372" s="590"/>
      <c r="N372" s="588"/>
      <c r="O372" s="587"/>
      <c r="P372" s="587"/>
      <c r="Q372" s="588"/>
      <c r="T372" s="640"/>
    </row>
    <row r="373" spans="1:20" ht="25.5" customHeight="1">
      <c r="A373" s="626"/>
      <c r="B373" s="584"/>
      <c r="C373" s="585"/>
      <c r="D373" s="585"/>
      <c r="E373" s="586"/>
      <c r="F373" s="385"/>
      <c r="G373" s="587"/>
      <c r="H373" s="588"/>
      <c r="I373" s="589"/>
      <c r="J373" s="590"/>
      <c r="K373" s="590"/>
      <c r="L373" s="590"/>
      <c r="M373" s="590"/>
      <c r="N373" s="588"/>
      <c r="O373" s="587"/>
      <c r="P373" s="587"/>
      <c r="Q373" s="588"/>
      <c r="T373" s="640"/>
    </row>
    <row r="374" spans="1:20" ht="25.5" customHeight="1">
      <c r="A374" s="626"/>
      <c r="B374" s="584"/>
      <c r="C374" s="585"/>
      <c r="D374" s="585"/>
      <c r="E374" s="586"/>
      <c r="F374" s="385"/>
      <c r="G374" s="587"/>
      <c r="H374" s="588"/>
      <c r="I374" s="589"/>
      <c r="J374" s="590"/>
      <c r="K374" s="590"/>
      <c r="L374" s="590"/>
      <c r="M374" s="590"/>
      <c r="N374" s="588"/>
      <c r="O374" s="587"/>
      <c r="P374" s="587"/>
      <c r="Q374" s="588"/>
      <c r="T374" s="640"/>
    </row>
    <row r="375" spans="1:20" ht="25.5" customHeight="1">
      <c r="A375" s="626"/>
      <c r="B375" s="584"/>
      <c r="C375" s="585"/>
      <c r="D375" s="585"/>
      <c r="E375" s="586"/>
      <c r="F375" s="385"/>
      <c r="G375" s="587"/>
      <c r="H375" s="588"/>
      <c r="I375" s="589"/>
      <c r="J375" s="590"/>
      <c r="K375" s="590"/>
      <c r="L375" s="590"/>
      <c r="M375" s="590"/>
      <c r="N375" s="588"/>
      <c r="O375" s="587"/>
      <c r="P375" s="587"/>
      <c r="Q375" s="588"/>
      <c r="T375" s="640"/>
    </row>
    <row r="376" spans="1:20" ht="25.5" customHeight="1">
      <c r="A376" s="626"/>
      <c r="B376" s="584"/>
      <c r="C376" s="585"/>
      <c r="D376" s="585"/>
      <c r="E376" s="586"/>
      <c r="F376" s="385"/>
      <c r="G376" s="587"/>
      <c r="H376" s="588"/>
      <c r="I376" s="589"/>
      <c r="J376" s="590"/>
      <c r="K376" s="590"/>
      <c r="L376" s="590"/>
      <c r="M376" s="590"/>
      <c r="N376" s="588"/>
      <c r="O376" s="587"/>
      <c r="P376" s="587"/>
      <c r="Q376" s="588"/>
      <c r="T376" s="640"/>
    </row>
    <row r="377" spans="1:20" ht="25.5" customHeight="1">
      <c r="A377" s="626"/>
      <c r="B377" s="584"/>
      <c r="C377" s="585"/>
      <c r="D377" s="585"/>
      <c r="E377" s="586"/>
      <c r="F377" s="385"/>
      <c r="G377" s="587"/>
      <c r="H377" s="588"/>
      <c r="I377" s="589"/>
      <c r="J377" s="590"/>
      <c r="K377" s="590"/>
      <c r="L377" s="590"/>
      <c r="M377" s="590"/>
      <c r="N377" s="588"/>
      <c r="O377" s="587"/>
      <c r="P377" s="587"/>
      <c r="Q377" s="588"/>
      <c r="T377" s="640"/>
    </row>
    <row r="378" spans="1:20" ht="25.5" customHeight="1">
      <c r="A378" s="626"/>
      <c r="B378" s="584"/>
      <c r="C378" s="585"/>
      <c r="D378" s="585"/>
      <c r="E378" s="586"/>
      <c r="F378" s="385"/>
      <c r="G378" s="587"/>
      <c r="H378" s="588"/>
      <c r="I378" s="589"/>
      <c r="J378" s="590"/>
      <c r="K378" s="590"/>
      <c r="L378" s="590"/>
      <c r="M378" s="590"/>
      <c r="N378" s="588"/>
      <c r="O378" s="587"/>
      <c r="P378" s="587"/>
      <c r="Q378" s="588"/>
      <c r="T378" s="640"/>
    </row>
    <row r="379" spans="1:20" ht="25.5" customHeight="1">
      <c r="A379" s="626"/>
      <c r="B379" s="584"/>
      <c r="C379" s="585"/>
      <c r="D379" s="585"/>
      <c r="E379" s="586"/>
      <c r="F379" s="385"/>
      <c r="G379" s="587"/>
      <c r="H379" s="588"/>
      <c r="I379" s="589"/>
      <c r="J379" s="590"/>
      <c r="K379" s="590"/>
      <c r="L379" s="590"/>
      <c r="M379" s="590"/>
      <c r="N379" s="588"/>
      <c r="O379" s="587"/>
      <c r="P379" s="587"/>
      <c r="Q379" s="588"/>
      <c r="T379" s="640"/>
    </row>
    <row r="380" spans="1:20" ht="25.5" customHeight="1">
      <c r="A380" s="626"/>
      <c r="B380" s="584"/>
      <c r="C380" s="585"/>
      <c r="D380" s="585"/>
      <c r="E380" s="586"/>
      <c r="F380" s="385"/>
      <c r="G380" s="587"/>
      <c r="H380" s="588"/>
      <c r="I380" s="589"/>
      <c r="J380" s="590"/>
      <c r="K380" s="590"/>
      <c r="L380" s="590"/>
      <c r="M380" s="590"/>
      <c r="N380" s="588"/>
      <c r="O380" s="587"/>
      <c r="P380" s="587"/>
      <c r="Q380" s="588"/>
      <c r="T380" s="640"/>
    </row>
    <row r="381" spans="1:20" ht="25.5" customHeight="1">
      <c r="A381" s="626"/>
      <c r="B381" s="584"/>
      <c r="C381" s="585"/>
      <c r="D381" s="585"/>
      <c r="E381" s="586"/>
      <c r="F381" s="385"/>
      <c r="G381" s="587"/>
      <c r="H381" s="588"/>
      <c r="I381" s="589"/>
      <c r="J381" s="590"/>
      <c r="K381" s="590"/>
      <c r="L381" s="590"/>
      <c r="M381" s="590"/>
      <c r="N381" s="588"/>
      <c r="O381" s="587"/>
      <c r="P381" s="587"/>
      <c r="Q381" s="588"/>
      <c r="T381" s="640"/>
    </row>
    <row r="382" spans="1:20" ht="25.5" customHeight="1">
      <c r="A382" s="626"/>
      <c r="B382" s="584"/>
      <c r="C382" s="585"/>
      <c r="D382" s="585"/>
      <c r="E382" s="586"/>
      <c r="F382" s="385"/>
      <c r="G382" s="587"/>
      <c r="H382" s="588"/>
      <c r="I382" s="589"/>
      <c r="J382" s="590"/>
      <c r="K382" s="590"/>
      <c r="L382" s="590"/>
      <c r="M382" s="590"/>
      <c r="N382" s="588"/>
      <c r="O382" s="587"/>
      <c r="P382" s="587"/>
      <c r="Q382" s="588"/>
      <c r="T382" s="640"/>
    </row>
    <row r="383" spans="1:20" ht="25.5" customHeight="1">
      <c r="A383" s="626"/>
      <c r="B383" s="584"/>
      <c r="C383" s="585"/>
      <c r="D383" s="585"/>
      <c r="E383" s="586"/>
      <c r="F383" s="385"/>
      <c r="G383" s="587"/>
      <c r="H383" s="588"/>
      <c r="I383" s="589"/>
      <c r="J383" s="590"/>
      <c r="K383" s="590"/>
      <c r="L383" s="590"/>
      <c r="M383" s="590"/>
      <c r="N383" s="588"/>
      <c r="O383" s="587"/>
      <c r="P383" s="587"/>
      <c r="Q383" s="588"/>
      <c r="T383" s="640"/>
    </row>
    <row r="384" spans="1:20" ht="25.5" customHeight="1">
      <c r="A384" s="626"/>
      <c r="B384" s="584"/>
      <c r="C384" s="585"/>
      <c r="D384" s="585"/>
      <c r="E384" s="586"/>
      <c r="F384" s="385"/>
      <c r="G384" s="587"/>
      <c r="H384" s="588"/>
      <c r="I384" s="589"/>
      <c r="J384" s="590"/>
      <c r="K384" s="590"/>
      <c r="L384" s="590"/>
      <c r="M384" s="590"/>
      <c r="N384" s="588"/>
      <c r="O384" s="587"/>
      <c r="P384" s="587"/>
      <c r="Q384" s="588"/>
      <c r="T384" s="640"/>
    </row>
    <row r="385" spans="1:20" ht="25.5" customHeight="1">
      <c r="A385" s="626"/>
      <c r="B385" s="584"/>
      <c r="C385" s="585"/>
      <c r="D385" s="585"/>
      <c r="E385" s="586"/>
      <c r="F385" s="385"/>
      <c r="G385" s="587"/>
      <c r="H385" s="588"/>
      <c r="I385" s="589"/>
      <c r="J385" s="590"/>
      <c r="K385" s="590"/>
      <c r="L385" s="590"/>
      <c r="M385" s="590"/>
      <c r="N385" s="588"/>
      <c r="O385" s="587"/>
      <c r="P385" s="587"/>
      <c r="Q385" s="588"/>
      <c r="T385" s="640"/>
    </row>
    <row r="386" spans="1:20" ht="25.5" customHeight="1">
      <c r="A386" s="626"/>
      <c r="B386" s="584"/>
      <c r="C386" s="585"/>
      <c r="D386" s="585"/>
      <c r="E386" s="586"/>
      <c r="F386" s="385"/>
      <c r="G386" s="587"/>
      <c r="H386" s="588"/>
      <c r="I386" s="589"/>
      <c r="J386" s="590"/>
      <c r="K386" s="590"/>
      <c r="L386" s="590"/>
      <c r="M386" s="590"/>
      <c r="N386" s="588"/>
      <c r="O386" s="587"/>
      <c r="P386" s="587"/>
      <c r="Q386" s="588"/>
      <c r="T386" s="640"/>
    </row>
    <row r="387" spans="1:20" ht="25.5" customHeight="1">
      <c r="A387" s="626"/>
      <c r="B387" s="584"/>
      <c r="C387" s="585"/>
      <c r="D387" s="585"/>
      <c r="E387" s="586"/>
      <c r="F387" s="385"/>
      <c r="G387" s="587"/>
      <c r="H387" s="588"/>
      <c r="I387" s="589"/>
      <c r="J387" s="590"/>
      <c r="K387" s="590"/>
      <c r="L387" s="590"/>
      <c r="M387" s="590"/>
      <c r="N387" s="588"/>
      <c r="O387" s="587"/>
      <c r="P387" s="587"/>
      <c r="Q387" s="588"/>
      <c r="T387" s="640"/>
    </row>
    <row r="388" spans="1:20" ht="25.5" customHeight="1">
      <c r="A388" s="626"/>
      <c r="B388" s="584"/>
      <c r="C388" s="585"/>
      <c r="D388" s="585"/>
      <c r="E388" s="586"/>
      <c r="F388" s="385"/>
      <c r="G388" s="587"/>
      <c r="H388" s="588"/>
      <c r="I388" s="589"/>
      <c r="J388" s="590"/>
      <c r="K388" s="590"/>
      <c r="L388" s="590"/>
      <c r="M388" s="590"/>
      <c r="N388" s="588"/>
      <c r="O388" s="587"/>
      <c r="P388" s="587"/>
      <c r="Q388" s="588"/>
      <c r="T388" s="640"/>
    </row>
    <row r="389" spans="1:20" ht="25.5" customHeight="1">
      <c r="A389" s="626"/>
      <c r="B389" s="584"/>
      <c r="C389" s="585"/>
      <c r="D389" s="585"/>
      <c r="E389" s="586"/>
      <c r="F389" s="385"/>
      <c r="G389" s="587"/>
      <c r="H389" s="588"/>
      <c r="I389" s="589"/>
      <c r="J389" s="590"/>
      <c r="K389" s="590"/>
      <c r="L389" s="590"/>
      <c r="M389" s="590"/>
      <c r="N389" s="588"/>
      <c r="O389" s="587"/>
      <c r="P389" s="587"/>
      <c r="Q389" s="588"/>
      <c r="T389" s="640"/>
    </row>
    <row r="390" spans="1:20" ht="25.5" customHeight="1">
      <c r="A390" s="626"/>
      <c r="B390" s="584"/>
      <c r="C390" s="585"/>
      <c r="D390" s="585"/>
      <c r="E390" s="586"/>
      <c r="F390" s="385"/>
      <c r="G390" s="587"/>
      <c r="H390" s="588"/>
      <c r="I390" s="589"/>
      <c r="J390" s="590"/>
      <c r="K390" s="590"/>
      <c r="L390" s="590"/>
      <c r="M390" s="590"/>
      <c r="N390" s="588"/>
      <c r="O390" s="587"/>
      <c r="P390" s="587"/>
      <c r="Q390" s="588"/>
      <c r="T390" s="640"/>
    </row>
    <row r="391" spans="1:20" ht="25.5" customHeight="1">
      <c r="A391" s="626"/>
      <c r="B391" s="584"/>
      <c r="C391" s="585"/>
      <c r="D391" s="585"/>
      <c r="E391" s="586"/>
      <c r="F391" s="385"/>
      <c r="G391" s="587"/>
      <c r="H391" s="588"/>
      <c r="I391" s="589"/>
      <c r="J391" s="590"/>
      <c r="K391" s="590"/>
      <c r="L391" s="590"/>
      <c r="M391" s="590"/>
      <c r="N391" s="588"/>
      <c r="O391" s="587"/>
      <c r="P391" s="587"/>
      <c r="Q391" s="588"/>
      <c r="T391" s="640"/>
    </row>
    <row r="392" spans="1:20" ht="25.5" customHeight="1">
      <c r="A392" s="626"/>
      <c r="B392" s="584"/>
      <c r="C392" s="585"/>
      <c r="D392" s="585"/>
      <c r="E392" s="586"/>
      <c r="F392" s="385"/>
      <c r="G392" s="587"/>
      <c r="H392" s="588"/>
      <c r="I392" s="589"/>
      <c r="J392" s="590"/>
      <c r="K392" s="590"/>
      <c r="L392" s="590"/>
      <c r="M392" s="590"/>
      <c r="N392" s="588"/>
      <c r="O392" s="587"/>
      <c r="P392" s="587"/>
      <c r="Q392" s="588"/>
      <c r="T392" s="640"/>
    </row>
    <row r="393" spans="1:20" ht="25.5" customHeight="1">
      <c r="A393" s="626"/>
      <c r="B393" s="584"/>
      <c r="C393" s="585"/>
      <c r="D393" s="585"/>
      <c r="E393" s="586"/>
      <c r="F393" s="385"/>
      <c r="G393" s="587"/>
      <c r="H393" s="588"/>
      <c r="I393" s="589"/>
      <c r="J393" s="590"/>
      <c r="K393" s="590"/>
      <c r="L393" s="590"/>
      <c r="M393" s="590"/>
      <c r="N393" s="588"/>
      <c r="O393" s="587"/>
      <c r="P393" s="587"/>
      <c r="Q393" s="588"/>
      <c r="T393" s="640"/>
    </row>
    <row r="394" spans="1:20" ht="25.5" customHeight="1">
      <c r="A394" s="626"/>
      <c r="B394" s="584"/>
      <c r="C394" s="585"/>
      <c r="D394" s="585"/>
      <c r="E394" s="586"/>
      <c r="F394" s="385"/>
      <c r="G394" s="587"/>
      <c r="H394" s="588"/>
      <c r="I394" s="589"/>
      <c r="J394" s="590"/>
      <c r="K394" s="590"/>
      <c r="L394" s="590"/>
      <c r="M394" s="590"/>
      <c r="N394" s="588"/>
      <c r="O394" s="587"/>
      <c r="P394" s="587"/>
      <c r="Q394" s="588"/>
      <c r="T394" s="640"/>
    </row>
    <row r="395" spans="1:20" ht="25.5" customHeight="1">
      <c r="A395" s="626"/>
      <c r="B395" s="584"/>
      <c r="C395" s="585"/>
      <c r="D395" s="585"/>
      <c r="E395" s="586"/>
      <c r="F395" s="385"/>
      <c r="G395" s="587"/>
      <c r="H395" s="588"/>
      <c r="I395" s="589"/>
      <c r="J395" s="590"/>
      <c r="K395" s="590"/>
      <c r="L395" s="590"/>
      <c r="M395" s="590"/>
      <c r="N395" s="588"/>
      <c r="O395" s="587"/>
      <c r="P395" s="587"/>
      <c r="Q395" s="588"/>
      <c r="T395" s="640"/>
    </row>
    <row r="396" spans="1:20" ht="25.5" customHeight="1">
      <c r="A396" s="626"/>
      <c r="B396" s="584"/>
      <c r="C396" s="585"/>
      <c r="D396" s="585"/>
      <c r="E396" s="586"/>
      <c r="F396" s="385"/>
      <c r="G396" s="587"/>
      <c r="H396" s="588"/>
      <c r="I396" s="589"/>
      <c r="J396" s="590"/>
      <c r="K396" s="590"/>
      <c r="L396" s="590"/>
      <c r="M396" s="590"/>
      <c r="N396" s="588"/>
      <c r="O396" s="587"/>
      <c r="P396" s="587"/>
      <c r="Q396" s="588"/>
      <c r="T396" s="640"/>
    </row>
    <row r="397" spans="1:20" ht="25.5" customHeight="1">
      <c r="A397" s="626"/>
      <c r="B397" s="584"/>
      <c r="C397" s="585"/>
      <c r="D397" s="585"/>
      <c r="E397" s="586"/>
      <c r="F397" s="385"/>
      <c r="G397" s="587"/>
      <c r="H397" s="588"/>
      <c r="I397" s="589"/>
      <c r="J397" s="590"/>
      <c r="K397" s="590"/>
      <c r="L397" s="590"/>
      <c r="M397" s="590"/>
      <c r="N397" s="588"/>
      <c r="O397" s="587"/>
      <c r="P397" s="587"/>
      <c r="Q397" s="588"/>
      <c r="T397" s="640"/>
    </row>
    <row r="398" spans="1:20" ht="25.5" customHeight="1">
      <c r="A398" s="626"/>
      <c r="B398" s="584"/>
      <c r="C398" s="585"/>
      <c r="D398" s="585"/>
      <c r="E398" s="586"/>
      <c r="F398" s="385"/>
      <c r="G398" s="587"/>
      <c r="H398" s="588"/>
      <c r="I398" s="589"/>
      <c r="J398" s="590"/>
      <c r="K398" s="590"/>
      <c r="L398" s="590"/>
      <c r="M398" s="590"/>
      <c r="N398" s="588"/>
      <c r="O398" s="587"/>
      <c r="P398" s="587"/>
      <c r="Q398" s="588"/>
      <c r="T398" s="640"/>
    </row>
    <row r="399" spans="1:20" ht="25.5" customHeight="1">
      <c r="A399" s="626"/>
      <c r="B399" s="584"/>
      <c r="C399" s="585"/>
      <c r="D399" s="585"/>
      <c r="E399" s="586"/>
      <c r="F399" s="385"/>
      <c r="G399" s="587"/>
      <c r="H399" s="588"/>
      <c r="I399" s="589"/>
      <c r="J399" s="590"/>
      <c r="K399" s="590"/>
      <c r="L399" s="590"/>
      <c r="M399" s="590"/>
      <c r="N399" s="588"/>
      <c r="O399" s="587"/>
      <c r="P399" s="587"/>
      <c r="Q399" s="588"/>
      <c r="T399" s="640"/>
    </row>
    <row r="400" spans="1:20" ht="25.5" customHeight="1">
      <c r="A400" s="626"/>
      <c r="B400" s="584"/>
      <c r="C400" s="585"/>
      <c r="D400" s="585"/>
      <c r="E400" s="586"/>
      <c r="F400" s="385"/>
      <c r="G400" s="587"/>
      <c r="H400" s="588"/>
      <c r="I400" s="589"/>
      <c r="J400" s="590"/>
      <c r="K400" s="590"/>
      <c r="L400" s="590"/>
      <c r="M400" s="590"/>
      <c r="N400" s="588"/>
      <c r="O400" s="587"/>
      <c r="P400" s="587"/>
      <c r="Q400" s="588"/>
      <c r="T400" s="640"/>
    </row>
    <row r="401" spans="1:20" ht="25.5" customHeight="1">
      <c r="A401" s="626"/>
      <c r="B401" s="584"/>
      <c r="C401" s="585"/>
      <c r="D401" s="585"/>
      <c r="E401" s="586"/>
      <c r="F401" s="385"/>
      <c r="G401" s="587"/>
      <c r="H401" s="588"/>
      <c r="I401" s="589"/>
      <c r="J401" s="590"/>
      <c r="K401" s="590"/>
      <c r="L401" s="590"/>
      <c r="M401" s="590"/>
      <c r="N401" s="588"/>
      <c r="O401" s="587"/>
      <c r="P401" s="587"/>
      <c r="Q401" s="588"/>
      <c r="T401" s="640"/>
    </row>
    <row r="402" spans="1:20" ht="25.5" customHeight="1">
      <c r="A402" s="626"/>
      <c r="B402" s="584"/>
      <c r="C402" s="585"/>
      <c r="D402" s="585"/>
      <c r="E402" s="586"/>
      <c r="F402" s="385"/>
      <c r="G402" s="587"/>
      <c r="H402" s="588"/>
      <c r="I402" s="589"/>
      <c r="J402" s="590"/>
      <c r="K402" s="590"/>
      <c r="L402" s="590"/>
      <c r="M402" s="590"/>
      <c r="N402" s="588"/>
      <c r="O402" s="587"/>
      <c r="P402" s="587"/>
      <c r="Q402" s="588"/>
      <c r="T402" s="640"/>
    </row>
    <row r="403" spans="1:20" ht="25.5" customHeight="1">
      <c r="A403" s="626"/>
      <c r="B403" s="584"/>
      <c r="C403" s="585"/>
      <c r="D403" s="585"/>
      <c r="E403" s="586"/>
      <c r="F403" s="385"/>
      <c r="G403" s="587"/>
      <c r="H403" s="588"/>
      <c r="I403" s="589"/>
      <c r="J403" s="590"/>
      <c r="K403" s="590"/>
      <c r="L403" s="590"/>
      <c r="M403" s="590"/>
      <c r="N403" s="588"/>
      <c r="O403" s="587"/>
      <c r="P403" s="587"/>
      <c r="Q403" s="588"/>
      <c r="T403" s="640"/>
    </row>
    <row r="404" spans="1:20" ht="25.5" customHeight="1">
      <c r="A404" s="626"/>
      <c r="B404" s="584"/>
      <c r="C404" s="585"/>
      <c r="D404" s="585"/>
      <c r="E404" s="586"/>
      <c r="F404" s="385"/>
      <c r="G404" s="587"/>
      <c r="H404" s="588"/>
      <c r="I404" s="589"/>
      <c r="J404" s="590"/>
      <c r="K404" s="590"/>
      <c r="L404" s="590"/>
      <c r="M404" s="590"/>
      <c r="N404" s="588"/>
      <c r="O404" s="587"/>
      <c r="P404" s="587"/>
      <c r="Q404" s="588"/>
      <c r="T404" s="640"/>
    </row>
    <row r="405" spans="1:20" ht="25.5" customHeight="1">
      <c r="A405" s="626"/>
      <c r="B405" s="584"/>
      <c r="C405" s="585"/>
      <c r="D405" s="585"/>
      <c r="E405" s="586"/>
      <c r="F405" s="385"/>
      <c r="G405" s="587"/>
      <c r="H405" s="588"/>
      <c r="I405" s="589"/>
      <c r="J405" s="590"/>
      <c r="K405" s="590"/>
      <c r="L405" s="590"/>
      <c r="M405" s="590"/>
      <c r="N405" s="588"/>
      <c r="O405" s="587"/>
      <c r="P405" s="587"/>
      <c r="Q405" s="588"/>
      <c r="T405" s="640"/>
    </row>
    <row r="406" spans="1:20" ht="25.5" customHeight="1">
      <c r="A406" s="626"/>
      <c r="B406" s="584"/>
      <c r="C406" s="585"/>
      <c r="D406" s="585"/>
      <c r="E406" s="586"/>
      <c r="F406" s="385"/>
      <c r="G406" s="587"/>
      <c r="H406" s="588"/>
      <c r="I406" s="589"/>
      <c r="J406" s="590"/>
      <c r="K406" s="590"/>
      <c r="L406" s="590"/>
      <c r="M406" s="590"/>
      <c r="N406" s="588"/>
      <c r="O406" s="587"/>
      <c r="P406" s="587"/>
      <c r="Q406" s="588"/>
      <c r="T406" s="640"/>
    </row>
    <row r="407" spans="1:20" ht="25.5" customHeight="1">
      <c r="A407" s="626"/>
      <c r="B407" s="584"/>
      <c r="C407" s="585"/>
      <c r="D407" s="585"/>
      <c r="E407" s="586"/>
      <c r="F407" s="385"/>
      <c r="G407" s="587"/>
      <c r="H407" s="588"/>
      <c r="I407" s="589"/>
      <c r="J407" s="590"/>
      <c r="K407" s="590"/>
      <c r="L407" s="590"/>
      <c r="M407" s="590"/>
      <c r="N407" s="588"/>
      <c r="O407" s="587"/>
      <c r="P407" s="587"/>
      <c r="Q407" s="588"/>
      <c r="T407" s="640"/>
    </row>
    <row r="408" spans="1:20" ht="25.5" customHeight="1">
      <c r="A408" s="626"/>
      <c r="B408" s="584"/>
      <c r="C408" s="585"/>
      <c r="D408" s="585"/>
      <c r="E408" s="586"/>
      <c r="F408" s="385"/>
      <c r="G408" s="587"/>
      <c r="H408" s="588"/>
      <c r="I408" s="589"/>
      <c r="J408" s="590"/>
      <c r="K408" s="590"/>
      <c r="L408" s="590"/>
      <c r="M408" s="590"/>
      <c r="N408" s="588"/>
      <c r="O408" s="587"/>
      <c r="P408" s="587"/>
      <c r="Q408" s="588"/>
      <c r="T408" s="640"/>
    </row>
    <row r="409" spans="1:20" ht="25.5" customHeight="1">
      <c r="A409" s="626"/>
      <c r="B409" s="584"/>
      <c r="C409" s="585"/>
      <c r="D409" s="585"/>
      <c r="E409" s="586"/>
      <c r="F409" s="385"/>
      <c r="G409" s="587"/>
      <c r="H409" s="588"/>
      <c r="I409" s="589"/>
      <c r="J409" s="590"/>
      <c r="K409" s="590"/>
      <c r="L409" s="590"/>
      <c r="M409" s="590"/>
      <c r="N409" s="588"/>
      <c r="O409" s="587"/>
      <c r="P409" s="587"/>
      <c r="Q409" s="588"/>
      <c r="T409" s="640"/>
    </row>
    <row r="410" spans="1:20" ht="25.5" customHeight="1">
      <c r="A410" s="626"/>
      <c r="B410" s="584"/>
      <c r="C410" s="585"/>
      <c r="D410" s="585"/>
      <c r="E410" s="586"/>
      <c r="F410" s="385"/>
      <c r="G410" s="587"/>
      <c r="H410" s="588"/>
      <c r="I410" s="589"/>
      <c r="J410" s="590"/>
      <c r="K410" s="590"/>
      <c r="L410" s="590"/>
      <c r="M410" s="590"/>
      <c r="N410" s="588"/>
      <c r="O410" s="587"/>
      <c r="P410" s="587"/>
      <c r="Q410" s="588"/>
      <c r="T410" s="640"/>
    </row>
    <row r="411" spans="1:20" ht="25.5" customHeight="1">
      <c r="A411" s="626"/>
      <c r="B411" s="584"/>
      <c r="C411" s="585"/>
      <c r="D411" s="585"/>
      <c r="E411" s="586"/>
      <c r="F411" s="385"/>
      <c r="G411" s="587"/>
      <c r="H411" s="588"/>
      <c r="I411" s="589"/>
      <c r="J411" s="590"/>
      <c r="K411" s="590"/>
      <c r="L411" s="590"/>
      <c r="M411" s="590"/>
      <c r="N411" s="588"/>
      <c r="O411" s="587"/>
      <c r="P411" s="587"/>
      <c r="Q411" s="588"/>
      <c r="T411" s="640"/>
    </row>
  </sheetData>
  <sheetProtection/>
  <autoFilter ref="A1:T298">
    <sortState ref="A2:T411">
      <sortCondition sortBy="value" ref="L2:L411"/>
    </sortState>
  </autoFilter>
  <printOptions horizontalCentered="1"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landscape" paperSize="9" scale="28" r:id="rId3"/>
  <headerFooter>
    <oddHeader>&amp;CVIATICOS 2012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4"/>
  <sheetViews>
    <sheetView zoomScale="70" zoomScaleNormal="70" zoomScalePageLayoutView="0" workbookViewId="0" topLeftCell="A1">
      <pane ySplit="1" topLeftCell="A23" activePane="bottomLeft" state="frozen"/>
      <selection pane="topLeft" activeCell="A1" sqref="A1"/>
      <selection pane="bottomLeft" activeCell="C124" sqref="C124"/>
    </sheetView>
  </sheetViews>
  <sheetFormatPr defaultColWidth="11.421875" defaultRowHeight="25.5" customHeight="1"/>
  <cols>
    <col min="1" max="1" width="8.421875" style="524" customWidth="1"/>
    <col min="2" max="2" width="13.7109375" style="524" customWidth="1"/>
    <col min="3" max="3" width="12.28125" style="563" customWidth="1"/>
    <col min="4" max="4" width="10.7109375" style="524" customWidth="1"/>
    <col min="5" max="5" width="48.8515625" style="563" customWidth="1"/>
    <col min="6" max="6" width="23.140625" style="620" customWidth="1"/>
    <col min="7" max="7" width="15.8515625" style="570" customWidth="1"/>
    <col min="8" max="8" width="11.421875" style="524" customWidth="1"/>
    <col min="9" max="9" width="10.421875" style="524" customWidth="1"/>
    <col min="10" max="10" width="16.140625" style="564" customWidth="1"/>
    <col min="11" max="11" width="13.28125" style="564" customWidth="1"/>
    <col min="12" max="12" width="13.8515625" style="564" customWidth="1"/>
    <col min="13" max="13" width="14.7109375" style="564" customWidth="1"/>
    <col min="14" max="14" width="23.421875" style="563" customWidth="1"/>
    <col min="15" max="15" width="14.7109375" style="570" customWidth="1"/>
    <col min="16" max="16" width="14.28125" style="570" customWidth="1"/>
    <col min="17" max="17" width="11.421875" style="564" customWidth="1"/>
    <col min="18" max="18" width="0" style="524" hidden="1" customWidth="1"/>
    <col min="19" max="19" width="11.8515625" style="524" hidden="1" customWidth="1"/>
    <col min="20" max="20" width="11.421875" style="524" customWidth="1"/>
    <col min="21" max="25" width="0" style="524" hidden="1" customWidth="1"/>
    <col min="26" max="26" width="31.7109375" style="524" customWidth="1"/>
    <col min="27" max="16384" width="11.421875" style="524" customWidth="1"/>
  </cols>
  <sheetData>
    <row r="1" spans="1:26" ht="54.75" customHeight="1" thickBot="1">
      <c r="A1" s="512" t="s">
        <v>264</v>
      </c>
      <c r="B1" s="513" t="s">
        <v>63</v>
      </c>
      <c r="C1" s="514" t="s">
        <v>91</v>
      </c>
      <c r="D1" s="566" t="s">
        <v>371</v>
      </c>
      <c r="E1" s="565" t="s">
        <v>66</v>
      </c>
      <c r="F1" s="515" t="s">
        <v>188</v>
      </c>
      <c r="G1" s="516" t="s">
        <v>68</v>
      </c>
      <c r="H1" s="517" t="s">
        <v>69</v>
      </c>
      <c r="I1" s="518" t="s">
        <v>70</v>
      </c>
      <c r="J1" s="515" t="s">
        <v>71</v>
      </c>
      <c r="K1" s="515" t="s">
        <v>72</v>
      </c>
      <c r="L1" s="515" t="s">
        <v>73</v>
      </c>
      <c r="M1" s="515" t="s">
        <v>74</v>
      </c>
      <c r="N1" s="515" t="s">
        <v>75</v>
      </c>
      <c r="O1" s="516" t="s">
        <v>76</v>
      </c>
      <c r="P1" s="516" t="s">
        <v>77</v>
      </c>
      <c r="Q1" s="515" t="s">
        <v>79</v>
      </c>
      <c r="R1" s="519" t="s">
        <v>78</v>
      </c>
      <c r="S1" s="519" t="s">
        <v>63</v>
      </c>
      <c r="T1" s="520" t="s">
        <v>63</v>
      </c>
      <c r="U1" s="521" t="s">
        <v>80</v>
      </c>
      <c r="V1" s="520" t="s">
        <v>81</v>
      </c>
      <c r="W1" s="520" t="s">
        <v>83</v>
      </c>
      <c r="X1" s="520" t="s">
        <v>84</v>
      </c>
      <c r="Y1" s="522" t="s">
        <v>85</v>
      </c>
      <c r="Z1" s="523" t="s">
        <v>373</v>
      </c>
    </row>
    <row r="2" spans="1:26" ht="24.75" customHeight="1">
      <c r="A2" s="525"/>
      <c r="B2" s="526">
        <v>40926</v>
      </c>
      <c r="C2" s="527">
        <v>1</v>
      </c>
      <c r="D2" s="528"/>
      <c r="E2" s="528" t="s">
        <v>92</v>
      </c>
      <c r="F2" s="573" t="s">
        <v>93</v>
      </c>
      <c r="G2" s="531">
        <v>7926</v>
      </c>
      <c r="H2" s="527">
        <v>70</v>
      </c>
      <c r="I2" s="527">
        <v>24</v>
      </c>
      <c r="J2" s="529"/>
      <c r="K2" s="529"/>
      <c r="L2" s="530"/>
      <c r="M2" s="529">
        <v>40942</v>
      </c>
      <c r="N2" s="527" t="s">
        <v>157</v>
      </c>
      <c r="O2" s="531">
        <v>7229.4</v>
      </c>
      <c r="P2" s="531">
        <v>696.6</v>
      </c>
      <c r="Q2" s="532">
        <v>60</v>
      </c>
      <c r="R2" s="527">
        <v>50240010</v>
      </c>
      <c r="S2" s="529">
        <v>40935</v>
      </c>
      <c r="T2" s="533"/>
      <c r="U2" s="534"/>
      <c r="V2" s="534"/>
      <c r="W2" s="533"/>
      <c r="X2" s="533"/>
      <c r="Y2" s="533"/>
      <c r="Z2" s="535"/>
    </row>
    <row r="3" spans="1:26" ht="24.75" customHeight="1">
      <c r="A3" s="525"/>
      <c r="B3" s="526">
        <v>40960</v>
      </c>
      <c r="C3" s="527">
        <v>2</v>
      </c>
      <c r="D3" s="536"/>
      <c r="E3" s="528" t="s">
        <v>168</v>
      </c>
      <c r="F3" s="573" t="s">
        <v>189</v>
      </c>
      <c r="G3" s="531">
        <v>760</v>
      </c>
      <c r="H3" s="537">
        <v>372</v>
      </c>
      <c r="I3" s="539">
        <v>7</v>
      </c>
      <c r="J3" s="529">
        <v>40967</v>
      </c>
      <c r="K3" s="529">
        <v>40970</v>
      </c>
      <c r="L3" s="529">
        <v>40973</v>
      </c>
      <c r="M3" s="529">
        <v>40975</v>
      </c>
      <c r="N3" s="527" t="s">
        <v>238</v>
      </c>
      <c r="O3" s="531">
        <v>760</v>
      </c>
      <c r="P3" s="531" t="s">
        <v>154</v>
      </c>
      <c r="Q3" s="578" t="s">
        <v>154</v>
      </c>
      <c r="R3" s="538" t="s">
        <v>154</v>
      </c>
      <c r="S3" s="538" t="s">
        <v>154</v>
      </c>
      <c r="T3" s="533"/>
      <c r="U3" s="534"/>
      <c r="V3" s="534"/>
      <c r="W3" s="533"/>
      <c r="X3" s="533"/>
      <c r="Y3" s="533"/>
      <c r="Z3" s="535"/>
    </row>
    <row r="4" spans="1:26" ht="24.75" customHeight="1">
      <c r="A4" s="525"/>
      <c r="B4" s="526">
        <v>40960</v>
      </c>
      <c r="C4" s="527">
        <v>3</v>
      </c>
      <c r="D4" s="536"/>
      <c r="E4" s="528" t="s">
        <v>169</v>
      </c>
      <c r="F4" s="573" t="s">
        <v>190</v>
      </c>
      <c r="G4" s="531">
        <v>760</v>
      </c>
      <c r="H4" s="537">
        <v>373</v>
      </c>
      <c r="I4" s="539">
        <v>7</v>
      </c>
      <c r="J4" s="529">
        <v>40967</v>
      </c>
      <c r="K4" s="529">
        <v>40970</v>
      </c>
      <c r="L4" s="529">
        <v>40973</v>
      </c>
      <c r="M4" s="529">
        <v>40975</v>
      </c>
      <c r="N4" s="527" t="s">
        <v>239</v>
      </c>
      <c r="O4" s="531">
        <v>760</v>
      </c>
      <c r="P4" s="531" t="s">
        <v>154</v>
      </c>
      <c r="Q4" s="578" t="s">
        <v>154</v>
      </c>
      <c r="R4" s="538" t="s">
        <v>154</v>
      </c>
      <c r="S4" s="538" t="s">
        <v>154</v>
      </c>
      <c r="T4" s="533"/>
      <c r="U4" s="534"/>
      <c r="V4" s="534"/>
      <c r="W4" s="533"/>
      <c r="X4" s="533"/>
      <c r="Y4" s="533"/>
      <c r="Z4" s="535"/>
    </row>
    <row r="5" spans="1:26" ht="24.75" customHeight="1">
      <c r="A5" s="525"/>
      <c r="B5" s="526">
        <v>40960</v>
      </c>
      <c r="C5" s="527">
        <v>4</v>
      </c>
      <c r="D5" s="536"/>
      <c r="E5" s="528" t="s">
        <v>170</v>
      </c>
      <c r="F5" s="573" t="s">
        <v>191</v>
      </c>
      <c r="G5" s="531">
        <v>760</v>
      </c>
      <c r="H5" s="537">
        <v>374</v>
      </c>
      <c r="I5" s="539">
        <v>7</v>
      </c>
      <c r="J5" s="529">
        <v>40967</v>
      </c>
      <c r="K5" s="529">
        <v>40970</v>
      </c>
      <c r="L5" s="529">
        <v>40973</v>
      </c>
      <c r="M5" s="529">
        <v>40975</v>
      </c>
      <c r="N5" s="527" t="s">
        <v>239</v>
      </c>
      <c r="O5" s="531">
        <v>639</v>
      </c>
      <c r="P5" s="531">
        <v>121</v>
      </c>
      <c r="Q5" s="579" t="s">
        <v>262</v>
      </c>
      <c r="R5" s="537">
        <v>45708577</v>
      </c>
      <c r="S5" s="540">
        <v>40968</v>
      </c>
      <c r="T5" s="533"/>
      <c r="U5" s="534"/>
      <c r="V5" s="534"/>
      <c r="W5" s="533"/>
      <c r="X5" s="533"/>
      <c r="Y5" s="533"/>
      <c r="Z5" s="535"/>
    </row>
    <row r="6" spans="1:26" ht="24.75" customHeight="1">
      <c r="A6" s="525"/>
      <c r="B6" s="526">
        <v>40960</v>
      </c>
      <c r="C6" s="527">
        <v>5</v>
      </c>
      <c r="D6" s="536"/>
      <c r="E6" s="528" t="s">
        <v>171</v>
      </c>
      <c r="F6" s="573" t="s">
        <v>192</v>
      </c>
      <c r="G6" s="531">
        <v>760</v>
      </c>
      <c r="H6" s="537">
        <v>375</v>
      </c>
      <c r="I6" s="539">
        <v>7</v>
      </c>
      <c r="J6" s="529">
        <v>40967</v>
      </c>
      <c r="K6" s="529">
        <v>40970</v>
      </c>
      <c r="L6" s="529">
        <v>40973</v>
      </c>
      <c r="M6" s="529">
        <v>40975</v>
      </c>
      <c r="N6" s="527" t="s">
        <v>239</v>
      </c>
      <c r="O6" s="531">
        <v>760</v>
      </c>
      <c r="P6" s="531" t="s">
        <v>154</v>
      </c>
      <c r="Q6" s="578" t="s">
        <v>154</v>
      </c>
      <c r="R6" s="538" t="s">
        <v>154</v>
      </c>
      <c r="S6" s="538" t="s">
        <v>154</v>
      </c>
      <c r="T6" s="533"/>
      <c r="U6" s="534"/>
      <c r="V6" s="534"/>
      <c r="W6" s="533"/>
      <c r="X6" s="533"/>
      <c r="Y6" s="533"/>
      <c r="Z6" s="535"/>
    </row>
    <row r="7" spans="1:26" ht="24.75" customHeight="1">
      <c r="A7" s="525"/>
      <c r="B7" s="526">
        <v>40960</v>
      </c>
      <c r="C7" s="527">
        <v>6</v>
      </c>
      <c r="D7" s="536"/>
      <c r="E7" s="528" t="s">
        <v>253</v>
      </c>
      <c r="F7" s="573" t="s">
        <v>193</v>
      </c>
      <c r="G7" s="531">
        <v>760</v>
      </c>
      <c r="H7" s="537">
        <v>376</v>
      </c>
      <c r="I7" s="539">
        <v>7</v>
      </c>
      <c r="J7" s="529">
        <v>40967</v>
      </c>
      <c r="K7" s="529">
        <v>40970</v>
      </c>
      <c r="L7" s="529">
        <v>40973</v>
      </c>
      <c r="M7" s="529">
        <v>40975</v>
      </c>
      <c r="N7" s="527" t="s">
        <v>239</v>
      </c>
      <c r="O7" s="531">
        <v>760</v>
      </c>
      <c r="P7" s="531" t="s">
        <v>154</v>
      </c>
      <c r="Q7" s="578" t="s">
        <v>154</v>
      </c>
      <c r="R7" s="538" t="s">
        <v>154</v>
      </c>
      <c r="S7" s="538" t="s">
        <v>154</v>
      </c>
      <c r="T7" s="533"/>
      <c r="U7" s="534"/>
      <c r="V7" s="534"/>
      <c r="W7" s="533"/>
      <c r="X7" s="533"/>
      <c r="Y7" s="533"/>
      <c r="Z7" s="535"/>
    </row>
    <row r="8" spans="1:26" ht="24.75" customHeight="1">
      <c r="A8" s="525"/>
      <c r="B8" s="526">
        <v>40960</v>
      </c>
      <c r="C8" s="527">
        <v>7</v>
      </c>
      <c r="D8" s="536"/>
      <c r="E8" s="528" t="s">
        <v>172</v>
      </c>
      <c r="F8" s="573" t="s">
        <v>147</v>
      </c>
      <c r="G8" s="531">
        <v>760</v>
      </c>
      <c r="H8" s="537">
        <v>377</v>
      </c>
      <c r="I8" s="539">
        <v>7</v>
      </c>
      <c r="J8" s="529">
        <v>40967</v>
      </c>
      <c r="K8" s="529">
        <v>40970</v>
      </c>
      <c r="L8" s="529">
        <v>40973</v>
      </c>
      <c r="M8" s="529">
        <v>40975</v>
      </c>
      <c r="N8" s="527" t="s">
        <v>239</v>
      </c>
      <c r="O8" s="531">
        <v>700.2</v>
      </c>
      <c r="P8" s="531">
        <v>59.8</v>
      </c>
      <c r="Q8" s="579" t="s">
        <v>262</v>
      </c>
      <c r="R8" s="537">
        <v>50874973</v>
      </c>
      <c r="S8" s="540">
        <v>40969</v>
      </c>
      <c r="T8" s="533"/>
      <c r="U8" s="534"/>
      <c r="V8" s="534"/>
      <c r="W8" s="533"/>
      <c r="X8" s="533"/>
      <c r="Y8" s="533"/>
      <c r="Z8" s="535"/>
    </row>
    <row r="9" spans="1:26" ht="24.75" customHeight="1">
      <c r="A9" s="525"/>
      <c r="B9" s="526">
        <v>40960</v>
      </c>
      <c r="C9" s="527">
        <v>8</v>
      </c>
      <c r="D9" s="536"/>
      <c r="E9" s="528" t="s">
        <v>173</v>
      </c>
      <c r="F9" s="573" t="s">
        <v>194</v>
      </c>
      <c r="G9" s="531">
        <v>760</v>
      </c>
      <c r="H9" s="537">
        <v>378</v>
      </c>
      <c r="I9" s="539">
        <v>7</v>
      </c>
      <c r="J9" s="529">
        <v>40967</v>
      </c>
      <c r="K9" s="529">
        <v>40970</v>
      </c>
      <c r="L9" s="529">
        <v>40973</v>
      </c>
      <c r="M9" s="529">
        <v>40975</v>
      </c>
      <c r="N9" s="527" t="s">
        <v>239</v>
      </c>
      <c r="O9" s="531">
        <v>760</v>
      </c>
      <c r="P9" s="531" t="s">
        <v>154</v>
      </c>
      <c r="Q9" s="578" t="s">
        <v>154</v>
      </c>
      <c r="R9" s="538" t="s">
        <v>154</v>
      </c>
      <c r="S9" s="538" t="s">
        <v>154</v>
      </c>
      <c r="T9" s="533"/>
      <c r="U9" s="534"/>
      <c r="V9" s="534"/>
      <c r="W9" s="533"/>
      <c r="X9" s="533"/>
      <c r="Y9" s="533"/>
      <c r="Z9" s="535"/>
    </row>
    <row r="10" spans="1:26" ht="24.75" customHeight="1">
      <c r="A10" s="525"/>
      <c r="B10" s="526">
        <v>40960</v>
      </c>
      <c r="C10" s="527">
        <v>9</v>
      </c>
      <c r="D10" s="536"/>
      <c r="E10" s="541" t="s">
        <v>174</v>
      </c>
      <c r="F10" s="573" t="s">
        <v>195</v>
      </c>
      <c r="G10" s="531">
        <v>760</v>
      </c>
      <c r="H10" s="537">
        <v>379</v>
      </c>
      <c r="I10" s="539">
        <v>7</v>
      </c>
      <c r="J10" s="529">
        <v>40967</v>
      </c>
      <c r="K10" s="529">
        <v>40970</v>
      </c>
      <c r="L10" s="529">
        <v>40973</v>
      </c>
      <c r="M10" s="529">
        <v>40975</v>
      </c>
      <c r="N10" s="527" t="s">
        <v>239</v>
      </c>
      <c r="O10" s="569">
        <v>0</v>
      </c>
      <c r="P10" s="569">
        <v>760</v>
      </c>
      <c r="Q10" s="579" t="s">
        <v>262</v>
      </c>
      <c r="R10" s="542">
        <v>50738097</v>
      </c>
      <c r="S10" s="543">
        <v>40982</v>
      </c>
      <c r="T10" s="533"/>
      <c r="U10" s="534"/>
      <c r="V10" s="534"/>
      <c r="W10" s="533"/>
      <c r="X10" s="533"/>
      <c r="Y10" s="533"/>
      <c r="Z10" s="535"/>
    </row>
    <row r="11" spans="1:26" ht="24.75" customHeight="1">
      <c r="A11" s="525"/>
      <c r="B11" s="526">
        <v>40960</v>
      </c>
      <c r="C11" s="527">
        <v>10</v>
      </c>
      <c r="D11" s="536"/>
      <c r="E11" s="528" t="s">
        <v>175</v>
      </c>
      <c r="F11" s="573" t="s">
        <v>196</v>
      </c>
      <c r="G11" s="531">
        <v>760</v>
      </c>
      <c r="H11" s="537">
        <v>380</v>
      </c>
      <c r="I11" s="539">
        <v>7</v>
      </c>
      <c r="J11" s="529">
        <v>40967</v>
      </c>
      <c r="K11" s="529">
        <v>40970</v>
      </c>
      <c r="L11" s="529">
        <v>40973</v>
      </c>
      <c r="M11" s="529">
        <v>40975</v>
      </c>
      <c r="N11" s="527" t="s">
        <v>239</v>
      </c>
      <c r="O11" s="531">
        <v>760</v>
      </c>
      <c r="P11" s="531" t="s">
        <v>154</v>
      </c>
      <c r="Q11" s="578" t="s">
        <v>154</v>
      </c>
      <c r="R11" s="538" t="s">
        <v>154</v>
      </c>
      <c r="S11" s="538" t="s">
        <v>154</v>
      </c>
      <c r="T11" s="533"/>
      <c r="U11" s="534"/>
      <c r="V11" s="534"/>
      <c r="W11" s="533"/>
      <c r="X11" s="533"/>
      <c r="Y11" s="533"/>
      <c r="Z11" s="535"/>
    </row>
    <row r="12" spans="1:26" ht="24.75" customHeight="1">
      <c r="A12" s="525"/>
      <c r="B12" s="526">
        <v>40960</v>
      </c>
      <c r="C12" s="527">
        <v>11</v>
      </c>
      <c r="D12" s="536"/>
      <c r="E12" s="528" t="s">
        <v>176</v>
      </c>
      <c r="F12" s="573" t="s">
        <v>197</v>
      </c>
      <c r="G12" s="531">
        <v>760</v>
      </c>
      <c r="H12" s="537">
        <v>381</v>
      </c>
      <c r="I12" s="539">
        <v>7</v>
      </c>
      <c r="J12" s="529">
        <v>40967</v>
      </c>
      <c r="K12" s="529">
        <v>40970</v>
      </c>
      <c r="L12" s="529">
        <v>40973</v>
      </c>
      <c r="M12" s="529">
        <v>40975</v>
      </c>
      <c r="N12" s="527" t="s">
        <v>239</v>
      </c>
      <c r="O12" s="531">
        <v>729</v>
      </c>
      <c r="P12" s="531">
        <v>31</v>
      </c>
      <c r="Q12" s="579" t="s">
        <v>262</v>
      </c>
      <c r="R12" s="537">
        <v>50777158</v>
      </c>
      <c r="S12" s="540">
        <v>40970</v>
      </c>
      <c r="T12" s="533"/>
      <c r="U12" s="534"/>
      <c r="V12" s="534"/>
      <c r="W12" s="533"/>
      <c r="X12" s="533"/>
      <c r="Y12" s="533"/>
      <c r="Z12" s="535"/>
    </row>
    <row r="13" spans="1:26" ht="24.75" customHeight="1">
      <c r="A13" s="525"/>
      <c r="B13" s="526">
        <v>40960</v>
      </c>
      <c r="C13" s="527">
        <v>12</v>
      </c>
      <c r="D13" s="536"/>
      <c r="E13" s="528" t="s">
        <v>177</v>
      </c>
      <c r="F13" s="573" t="s">
        <v>198</v>
      </c>
      <c r="G13" s="531">
        <v>760</v>
      </c>
      <c r="H13" s="537">
        <v>382</v>
      </c>
      <c r="I13" s="539">
        <v>7</v>
      </c>
      <c r="J13" s="529">
        <v>40967</v>
      </c>
      <c r="K13" s="529">
        <v>40970</v>
      </c>
      <c r="L13" s="529">
        <v>40973</v>
      </c>
      <c r="M13" s="529">
        <v>40975</v>
      </c>
      <c r="N13" s="527" t="s">
        <v>238</v>
      </c>
      <c r="O13" s="531">
        <v>722.69</v>
      </c>
      <c r="P13" s="531">
        <v>37.31</v>
      </c>
      <c r="Q13" s="579" t="s">
        <v>262</v>
      </c>
      <c r="R13" s="537">
        <v>51201158</v>
      </c>
      <c r="S13" s="540">
        <v>40973</v>
      </c>
      <c r="T13" s="533"/>
      <c r="U13" s="534"/>
      <c r="V13" s="534"/>
      <c r="W13" s="533"/>
      <c r="X13" s="533"/>
      <c r="Y13" s="533"/>
      <c r="Z13" s="535"/>
    </row>
    <row r="14" spans="1:26" ht="24.75" customHeight="1">
      <c r="A14" s="525"/>
      <c r="B14" s="526">
        <v>40960</v>
      </c>
      <c r="C14" s="527">
        <v>13</v>
      </c>
      <c r="D14" s="536"/>
      <c r="E14" s="528" t="s">
        <v>178</v>
      </c>
      <c r="F14" s="573" t="s">
        <v>199</v>
      </c>
      <c r="G14" s="531">
        <v>760</v>
      </c>
      <c r="H14" s="537">
        <v>383</v>
      </c>
      <c r="I14" s="539">
        <v>7</v>
      </c>
      <c r="J14" s="529">
        <v>40967</v>
      </c>
      <c r="K14" s="529">
        <v>40970</v>
      </c>
      <c r="L14" s="529">
        <v>40973</v>
      </c>
      <c r="M14" s="529">
        <v>40975</v>
      </c>
      <c r="N14" s="527" t="s">
        <v>238</v>
      </c>
      <c r="O14" s="531">
        <v>760</v>
      </c>
      <c r="P14" s="531" t="s">
        <v>154</v>
      </c>
      <c r="Q14" s="578" t="s">
        <v>154</v>
      </c>
      <c r="R14" s="538" t="s">
        <v>154</v>
      </c>
      <c r="S14" s="538" t="s">
        <v>154</v>
      </c>
      <c r="T14" s="533"/>
      <c r="U14" s="534"/>
      <c r="V14" s="534"/>
      <c r="W14" s="533"/>
      <c r="X14" s="533"/>
      <c r="Y14" s="533"/>
      <c r="Z14" s="535"/>
    </row>
    <row r="15" spans="1:26" ht="24.75" customHeight="1">
      <c r="A15" s="525"/>
      <c r="B15" s="526">
        <v>40960</v>
      </c>
      <c r="C15" s="527">
        <v>14</v>
      </c>
      <c r="D15" s="536"/>
      <c r="E15" s="528" t="s">
        <v>179</v>
      </c>
      <c r="F15" s="573" t="s">
        <v>200</v>
      </c>
      <c r="G15" s="531">
        <v>760</v>
      </c>
      <c r="H15" s="537">
        <v>384</v>
      </c>
      <c r="I15" s="539">
        <v>7</v>
      </c>
      <c r="J15" s="529">
        <v>40967</v>
      </c>
      <c r="K15" s="529">
        <v>40970</v>
      </c>
      <c r="L15" s="529">
        <v>40973</v>
      </c>
      <c r="M15" s="529">
        <v>40975</v>
      </c>
      <c r="N15" s="527" t="s">
        <v>239</v>
      </c>
      <c r="O15" s="531">
        <v>755</v>
      </c>
      <c r="P15" s="531">
        <v>5</v>
      </c>
      <c r="Q15" s="579" t="s">
        <v>262</v>
      </c>
      <c r="R15" s="537">
        <v>48058120</v>
      </c>
      <c r="S15" s="540">
        <v>40970</v>
      </c>
      <c r="T15" s="533"/>
      <c r="U15" s="534"/>
      <c r="V15" s="534"/>
      <c r="W15" s="533"/>
      <c r="X15" s="533"/>
      <c r="Y15" s="533"/>
      <c r="Z15" s="535"/>
    </row>
    <row r="16" spans="1:26" ht="24.75" customHeight="1">
      <c r="A16" s="525"/>
      <c r="B16" s="526">
        <v>40960</v>
      </c>
      <c r="C16" s="527">
        <v>15</v>
      </c>
      <c r="D16" s="536"/>
      <c r="E16" s="528" t="s">
        <v>180</v>
      </c>
      <c r="F16" s="573" t="s">
        <v>201</v>
      </c>
      <c r="G16" s="531">
        <v>760</v>
      </c>
      <c r="H16" s="537">
        <v>385</v>
      </c>
      <c r="I16" s="539">
        <v>7</v>
      </c>
      <c r="J16" s="529">
        <v>40967</v>
      </c>
      <c r="K16" s="529">
        <v>40970</v>
      </c>
      <c r="L16" s="529">
        <v>40973</v>
      </c>
      <c r="M16" s="529">
        <v>40975</v>
      </c>
      <c r="N16" s="527" t="s">
        <v>239</v>
      </c>
      <c r="O16" s="531">
        <v>760</v>
      </c>
      <c r="P16" s="531" t="s">
        <v>154</v>
      </c>
      <c r="Q16" s="578" t="s">
        <v>154</v>
      </c>
      <c r="R16" s="538" t="s">
        <v>154</v>
      </c>
      <c r="S16" s="538" t="s">
        <v>154</v>
      </c>
      <c r="T16" s="533"/>
      <c r="U16" s="534"/>
      <c r="V16" s="534"/>
      <c r="W16" s="533"/>
      <c r="X16" s="533"/>
      <c r="Y16" s="533"/>
      <c r="Z16" s="535"/>
    </row>
    <row r="17" spans="1:26" ht="30" customHeight="1">
      <c r="A17" s="525"/>
      <c r="B17" s="526">
        <v>40960</v>
      </c>
      <c r="C17" s="527">
        <v>16</v>
      </c>
      <c r="D17" s="536"/>
      <c r="E17" s="528" t="s">
        <v>181</v>
      </c>
      <c r="F17" s="573" t="s">
        <v>206</v>
      </c>
      <c r="G17" s="531">
        <v>760</v>
      </c>
      <c r="H17" s="537">
        <v>386</v>
      </c>
      <c r="I17" s="539">
        <v>7</v>
      </c>
      <c r="J17" s="529">
        <v>40967</v>
      </c>
      <c r="K17" s="529">
        <v>40970</v>
      </c>
      <c r="L17" s="529">
        <v>40973</v>
      </c>
      <c r="M17" s="529">
        <v>40975</v>
      </c>
      <c r="N17" s="527" t="s">
        <v>239</v>
      </c>
      <c r="O17" s="531">
        <v>760</v>
      </c>
      <c r="P17" s="531" t="s">
        <v>154</v>
      </c>
      <c r="Q17" s="578" t="s">
        <v>154</v>
      </c>
      <c r="R17" s="538" t="s">
        <v>154</v>
      </c>
      <c r="S17" s="538" t="s">
        <v>154</v>
      </c>
      <c r="T17" s="533"/>
      <c r="U17" s="534"/>
      <c r="V17" s="534"/>
      <c r="W17" s="533"/>
      <c r="X17" s="533"/>
      <c r="Y17" s="533"/>
      <c r="Z17" s="535"/>
    </row>
    <row r="18" spans="1:26" ht="24.75" customHeight="1">
      <c r="A18" s="525"/>
      <c r="B18" s="526">
        <v>40960</v>
      </c>
      <c r="C18" s="527">
        <v>17</v>
      </c>
      <c r="D18" s="536"/>
      <c r="E18" s="528" t="s">
        <v>182</v>
      </c>
      <c r="F18" s="573" t="s">
        <v>207</v>
      </c>
      <c r="G18" s="531">
        <v>760</v>
      </c>
      <c r="H18" s="537">
        <v>387</v>
      </c>
      <c r="I18" s="539">
        <v>7</v>
      </c>
      <c r="J18" s="529">
        <v>40967</v>
      </c>
      <c r="K18" s="529">
        <v>40970</v>
      </c>
      <c r="L18" s="529">
        <v>40973</v>
      </c>
      <c r="M18" s="529">
        <v>40975</v>
      </c>
      <c r="N18" s="527" t="s">
        <v>239</v>
      </c>
      <c r="O18" s="531">
        <v>760</v>
      </c>
      <c r="P18" s="531" t="s">
        <v>154</v>
      </c>
      <c r="Q18" s="578" t="s">
        <v>154</v>
      </c>
      <c r="R18" s="538" t="s">
        <v>154</v>
      </c>
      <c r="S18" s="538" t="s">
        <v>154</v>
      </c>
      <c r="T18" s="533"/>
      <c r="U18" s="534"/>
      <c r="V18" s="534"/>
      <c r="W18" s="533"/>
      <c r="X18" s="533"/>
      <c r="Y18" s="533"/>
      <c r="Z18" s="535"/>
    </row>
    <row r="19" spans="1:26" ht="24.75" customHeight="1">
      <c r="A19" s="525"/>
      <c r="B19" s="526">
        <v>40960</v>
      </c>
      <c r="C19" s="527">
        <v>18</v>
      </c>
      <c r="D19" s="536"/>
      <c r="E19" s="528" t="s">
        <v>183</v>
      </c>
      <c r="F19" s="573" t="s">
        <v>202</v>
      </c>
      <c r="G19" s="531">
        <v>760</v>
      </c>
      <c r="H19" s="537">
        <v>388</v>
      </c>
      <c r="I19" s="539">
        <v>7</v>
      </c>
      <c r="J19" s="529">
        <v>40967</v>
      </c>
      <c r="K19" s="529">
        <v>40970</v>
      </c>
      <c r="L19" s="529">
        <v>40973</v>
      </c>
      <c r="M19" s="529">
        <v>40975</v>
      </c>
      <c r="N19" s="527" t="s">
        <v>239</v>
      </c>
      <c r="O19" s="531">
        <v>760</v>
      </c>
      <c r="P19" s="531" t="s">
        <v>154</v>
      </c>
      <c r="Q19" s="578" t="s">
        <v>154</v>
      </c>
      <c r="R19" s="538" t="s">
        <v>154</v>
      </c>
      <c r="S19" s="538" t="s">
        <v>154</v>
      </c>
      <c r="T19" s="533"/>
      <c r="U19" s="534"/>
      <c r="V19" s="534"/>
      <c r="W19" s="533"/>
      <c r="X19" s="533"/>
      <c r="Y19" s="533"/>
      <c r="Z19" s="535"/>
    </row>
    <row r="20" spans="1:26" ht="24.75" customHeight="1">
      <c r="A20" s="525"/>
      <c r="B20" s="526">
        <v>40960</v>
      </c>
      <c r="C20" s="527">
        <v>19</v>
      </c>
      <c r="D20" s="536"/>
      <c r="E20" s="528" t="s">
        <v>184</v>
      </c>
      <c r="F20" s="573" t="s">
        <v>203</v>
      </c>
      <c r="G20" s="531">
        <v>760</v>
      </c>
      <c r="H20" s="537">
        <v>389</v>
      </c>
      <c r="I20" s="539">
        <v>7</v>
      </c>
      <c r="J20" s="529">
        <v>40967</v>
      </c>
      <c r="K20" s="529">
        <v>40970</v>
      </c>
      <c r="L20" s="529">
        <v>40973</v>
      </c>
      <c r="M20" s="529">
        <v>40975</v>
      </c>
      <c r="N20" s="527" t="s">
        <v>238</v>
      </c>
      <c r="O20" s="531">
        <v>688</v>
      </c>
      <c r="P20" s="531">
        <v>72</v>
      </c>
      <c r="Q20" s="579" t="s">
        <v>262</v>
      </c>
      <c r="R20" s="537">
        <v>51415093</v>
      </c>
      <c r="S20" s="540">
        <v>40969</v>
      </c>
      <c r="T20" s="533"/>
      <c r="U20" s="534"/>
      <c r="V20" s="534"/>
      <c r="W20" s="533"/>
      <c r="X20" s="533"/>
      <c r="Y20" s="533"/>
      <c r="Z20" s="535"/>
    </row>
    <row r="21" spans="1:26" ht="24.75" customHeight="1">
      <c r="A21" s="525"/>
      <c r="B21" s="526">
        <v>40960</v>
      </c>
      <c r="C21" s="527">
        <v>20</v>
      </c>
      <c r="D21" s="536"/>
      <c r="E21" s="528" t="s">
        <v>185</v>
      </c>
      <c r="F21" s="573" t="s">
        <v>204</v>
      </c>
      <c r="G21" s="531">
        <v>760</v>
      </c>
      <c r="H21" s="537">
        <v>390</v>
      </c>
      <c r="I21" s="539">
        <v>7</v>
      </c>
      <c r="J21" s="529">
        <v>40967</v>
      </c>
      <c r="K21" s="529">
        <v>40970</v>
      </c>
      <c r="L21" s="529">
        <v>40973</v>
      </c>
      <c r="M21" s="529">
        <v>40975</v>
      </c>
      <c r="N21" s="527" t="s">
        <v>239</v>
      </c>
      <c r="O21" s="531">
        <v>721.4</v>
      </c>
      <c r="P21" s="531">
        <v>38.6</v>
      </c>
      <c r="Q21" s="579" t="s">
        <v>262</v>
      </c>
      <c r="R21" s="537">
        <v>51473747</v>
      </c>
      <c r="S21" s="540">
        <v>40967</v>
      </c>
      <c r="T21" s="533"/>
      <c r="U21" s="534"/>
      <c r="V21" s="534"/>
      <c r="W21" s="533"/>
      <c r="X21" s="533"/>
      <c r="Y21" s="533"/>
      <c r="Z21" s="535"/>
    </row>
    <row r="22" spans="1:26" ht="24.75" customHeight="1">
      <c r="A22" s="525"/>
      <c r="B22" s="526">
        <v>40960</v>
      </c>
      <c r="C22" s="527">
        <v>21</v>
      </c>
      <c r="D22" s="536"/>
      <c r="E22" s="528" t="s">
        <v>186</v>
      </c>
      <c r="F22" s="573" t="s">
        <v>205</v>
      </c>
      <c r="G22" s="531">
        <v>760</v>
      </c>
      <c r="H22" s="537">
        <v>391</v>
      </c>
      <c r="I22" s="539">
        <v>7</v>
      </c>
      <c r="J22" s="529">
        <v>40967</v>
      </c>
      <c r="K22" s="529">
        <v>40970</v>
      </c>
      <c r="L22" s="529">
        <v>40973</v>
      </c>
      <c r="M22" s="529">
        <v>40975</v>
      </c>
      <c r="N22" s="527" t="s">
        <v>239</v>
      </c>
      <c r="O22" s="531">
        <v>524</v>
      </c>
      <c r="P22" s="531">
        <v>236</v>
      </c>
      <c r="Q22" s="579" t="s">
        <v>262</v>
      </c>
      <c r="R22" s="537">
        <v>49125829</v>
      </c>
      <c r="S22" s="540">
        <v>40969</v>
      </c>
      <c r="T22" s="533"/>
      <c r="U22" s="534"/>
      <c r="V22" s="534"/>
      <c r="W22" s="533"/>
      <c r="X22" s="533"/>
      <c r="Y22" s="533"/>
      <c r="Z22" s="535"/>
    </row>
    <row r="23" spans="1:26" ht="24.75" customHeight="1">
      <c r="A23" s="544"/>
      <c r="B23" s="529">
        <v>41023</v>
      </c>
      <c r="C23" s="545">
        <v>22</v>
      </c>
      <c r="D23" s="545">
        <v>1164</v>
      </c>
      <c r="E23" s="528" t="s">
        <v>374</v>
      </c>
      <c r="F23" s="574" t="s">
        <v>375</v>
      </c>
      <c r="G23" s="571">
        <v>24829.5</v>
      </c>
      <c r="H23" s="547">
        <v>721</v>
      </c>
      <c r="I23" s="527">
        <v>5</v>
      </c>
      <c r="J23" s="548">
        <v>41023</v>
      </c>
      <c r="K23" s="548">
        <v>41023</v>
      </c>
      <c r="L23" s="548">
        <v>41026</v>
      </c>
      <c r="M23" s="548">
        <v>41032</v>
      </c>
      <c r="N23" s="546" t="s">
        <v>377</v>
      </c>
      <c r="O23" s="549">
        <v>23457</v>
      </c>
      <c r="P23" s="549">
        <v>1372.5</v>
      </c>
      <c r="Q23" s="533">
        <v>212</v>
      </c>
      <c r="R23" s="550">
        <v>51138441</v>
      </c>
      <c r="S23" s="548">
        <v>41034</v>
      </c>
      <c r="T23" s="533"/>
      <c r="U23" s="534"/>
      <c r="V23" s="534"/>
      <c r="W23" s="533"/>
      <c r="X23" s="533"/>
      <c r="Y23" s="533"/>
      <c r="Z23" s="535"/>
    </row>
    <row r="24" spans="1:26" ht="25.5" customHeight="1">
      <c r="A24" s="551"/>
      <c r="B24" s="552">
        <v>41039</v>
      </c>
      <c r="C24" s="533">
        <v>23</v>
      </c>
      <c r="D24" s="533">
        <v>1637</v>
      </c>
      <c r="E24" s="553" t="s">
        <v>328</v>
      </c>
      <c r="F24" s="554" t="s">
        <v>192</v>
      </c>
      <c r="G24" s="572">
        <v>876</v>
      </c>
      <c r="H24" s="533">
        <v>972</v>
      </c>
      <c r="I24" s="551">
        <v>7</v>
      </c>
      <c r="J24" s="552">
        <v>41056</v>
      </c>
      <c r="K24" s="552">
        <v>41057</v>
      </c>
      <c r="L24" s="552">
        <v>41061</v>
      </c>
      <c r="M24" s="552">
        <v>41060</v>
      </c>
      <c r="N24" s="533" t="s">
        <v>413</v>
      </c>
      <c r="O24" s="567">
        <v>825</v>
      </c>
      <c r="P24" s="555">
        <f aca="true" t="shared" si="0" ref="P24:P46">G24-O24</f>
        <v>51</v>
      </c>
      <c r="Q24" s="533">
        <v>276</v>
      </c>
      <c r="R24" s="556"/>
      <c r="S24" s="556"/>
      <c r="T24" s="556"/>
      <c r="U24" s="556"/>
      <c r="V24" s="557"/>
      <c r="W24" s="558"/>
      <c r="X24" s="558"/>
      <c r="Y24" s="533"/>
      <c r="Z24" s="559"/>
    </row>
    <row r="25" spans="1:26" ht="25.5" customHeight="1">
      <c r="A25" s="560"/>
      <c r="B25" s="552">
        <v>41039</v>
      </c>
      <c r="C25" s="533">
        <v>24</v>
      </c>
      <c r="D25" s="533">
        <v>1653</v>
      </c>
      <c r="E25" s="553" t="s">
        <v>329</v>
      </c>
      <c r="F25" s="554" t="s">
        <v>203</v>
      </c>
      <c r="G25" s="572">
        <v>2050</v>
      </c>
      <c r="H25" s="533">
        <v>1001</v>
      </c>
      <c r="I25" s="551">
        <v>7</v>
      </c>
      <c r="J25" s="552">
        <v>41056</v>
      </c>
      <c r="K25" s="552">
        <v>41057</v>
      </c>
      <c r="L25" s="552">
        <v>41061</v>
      </c>
      <c r="M25" s="552">
        <v>41060</v>
      </c>
      <c r="N25" s="533" t="s">
        <v>413</v>
      </c>
      <c r="O25" s="567">
        <v>1000</v>
      </c>
      <c r="P25" s="555">
        <f t="shared" si="0"/>
        <v>1050</v>
      </c>
      <c r="Q25" s="533">
        <v>274</v>
      </c>
      <c r="R25" s="533"/>
      <c r="S25" s="533"/>
      <c r="T25" s="533"/>
      <c r="U25" s="534"/>
      <c r="V25" s="534"/>
      <c r="W25" s="533"/>
      <c r="X25" s="533"/>
      <c r="Y25" s="533"/>
      <c r="Z25" s="535"/>
    </row>
    <row r="26" spans="1:26" ht="25.5" customHeight="1">
      <c r="A26" s="560"/>
      <c r="B26" s="552">
        <v>41039</v>
      </c>
      <c r="C26" s="533">
        <v>25</v>
      </c>
      <c r="D26" s="533">
        <v>1638</v>
      </c>
      <c r="E26" s="553" t="s">
        <v>330</v>
      </c>
      <c r="F26" s="554" t="s">
        <v>193</v>
      </c>
      <c r="G26" s="572">
        <v>1550</v>
      </c>
      <c r="H26" s="533">
        <v>973</v>
      </c>
      <c r="I26" s="551">
        <v>7</v>
      </c>
      <c r="J26" s="552">
        <v>41056</v>
      </c>
      <c r="K26" s="552">
        <v>41057</v>
      </c>
      <c r="L26" s="552">
        <v>41061</v>
      </c>
      <c r="M26" s="552">
        <v>41060</v>
      </c>
      <c r="N26" s="533" t="s">
        <v>413</v>
      </c>
      <c r="O26" s="567">
        <v>1400</v>
      </c>
      <c r="P26" s="555">
        <f t="shared" si="0"/>
        <v>150</v>
      </c>
      <c r="Q26" s="533">
        <v>277</v>
      </c>
      <c r="R26" s="533"/>
      <c r="S26" s="533"/>
      <c r="T26" s="533"/>
      <c r="U26" s="534"/>
      <c r="V26" s="534"/>
      <c r="W26" s="533"/>
      <c r="X26" s="533"/>
      <c r="Y26" s="533"/>
      <c r="Z26" s="535"/>
    </row>
    <row r="27" spans="1:26" ht="25.5" customHeight="1">
      <c r="A27" s="560"/>
      <c r="B27" s="552">
        <v>41039</v>
      </c>
      <c r="C27" s="533">
        <v>26</v>
      </c>
      <c r="D27" s="533">
        <v>1635</v>
      </c>
      <c r="E27" s="553" t="s">
        <v>331</v>
      </c>
      <c r="F27" s="554" t="s">
        <v>322</v>
      </c>
      <c r="G27" s="572">
        <v>994</v>
      </c>
      <c r="H27" s="533">
        <v>970</v>
      </c>
      <c r="I27" s="551">
        <v>7</v>
      </c>
      <c r="J27" s="552">
        <v>41056</v>
      </c>
      <c r="K27" s="552">
        <v>41057</v>
      </c>
      <c r="L27" s="552">
        <v>41061</v>
      </c>
      <c r="M27" s="552">
        <v>41060</v>
      </c>
      <c r="N27" s="533" t="s">
        <v>413</v>
      </c>
      <c r="O27" s="567">
        <v>944</v>
      </c>
      <c r="P27" s="555">
        <f t="shared" si="0"/>
        <v>50</v>
      </c>
      <c r="Q27" s="533">
        <v>278</v>
      </c>
      <c r="R27" s="533"/>
      <c r="S27" s="533"/>
      <c r="T27" s="533"/>
      <c r="U27" s="534"/>
      <c r="V27" s="534"/>
      <c r="W27" s="533"/>
      <c r="X27" s="533"/>
      <c r="Y27" s="533"/>
      <c r="Z27" s="535"/>
    </row>
    <row r="28" spans="1:26" ht="25.5" customHeight="1">
      <c r="A28" s="560"/>
      <c r="B28" s="552">
        <v>41039</v>
      </c>
      <c r="C28" s="533">
        <v>27</v>
      </c>
      <c r="D28" s="533">
        <v>1644</v>
      </c>
      <c r="E28" s="553" t="s">
        <v>332</v>
      </c>
      <c r="F28" s="554" t="s">
        <v>333</v>
      </c>
      <c r="G28" s="572">
        <v>850</v>
      </c>
      <c r="H28" s="533">
        <v>990</v>
      </c>
      <c r="I28" s="551">
        <v>7</v>
      </c>
      <c r="J28" s="552">
        <v>41055</v>
      </c>
      <c r="K28" s="552">
        <v>41057</v>
      </c>
      <c r="L28" s="552">
        <v>41061</v>
      </c>
      <c r="M28" s="552">
        <v>41060</v>
      </c>
      <c r="N28" s="533" t="s">
        <v>413</v>
      </c>
      <c r="O28" s="567">
        <v>800</v>
      </c>
      <c r="P28" s="555">
        <f t="shared" si="0"/>
        <v>50</v>
      </c>
      <c r="Q28" s="533">
        <v>288</v>
      </c>
      <c r="R28" s="533"/>
      <c r="S28" s="533"/>
      <c r="T28" s="533"/>
      <c r="U28" s="534"/>
      <c r="V28" s="534"/>
      <c r="W28" s="533"/>
      <c r="X28" s="533"/>
      <c r="Y28" s="533"/>
      <c r="Z28" s="535"/>
    </row>
    <row r="29" spans="1:26" ht="25.5" customHeight="1">
      <c r="A29" s="551"/>
      <c r="B29" s="552">
        <v>41039</v>
      </c>
      <c r="C29" s="533">
        <v>28</v>
      </c>
      <c r="D29" s="533">
        <v>1647</v>
      </c>
      <c r="E29" s="553" t="s">
        <v>334</v>
      </c>
      <c r="F29" s="554" t="s">
        <v>335</v>
      </c>
      <c r="G29" s="572">
        <v>1466</v>
      </c>
      <c r="H29" s="533">
        <v>993</v>
      </c>
      <c r="I29" s="551">
        <v>7</v>
      </c>
      <c r="J29" s="552">
        <v>41055</v>
      </c>
      <c r="K29" s="552">
        <v>41057</v>
      </c>
      <c r="L29" s="552">
        <v>41061</v>
      </c>
      <c r="M29" s="552">
        <v>41060</v>
      </c>
      <c r="N29" s="533" t="s">
        <v>413</v>
      </c>
      <c r="O29" s="567">
        <v>1416</v>
      </c>
      <c r="P29" s="555">
        <f t="shared" si="0"/>
        <v>50</v>
      </c>
      <c r="Q29" s="533">
        <v>284</v>
      </c>
      <c r="R29" s="533"/>
      <c r="S29" s="533"/>
      <c r="T29" s="533"/>
      <c r="U29" s="534"/>
      <c r="V29" s="534"/>
      <c r="W29" s="533"/>
      <c r="X29" s="533"/>
      <c r="Y29" s="533"/>
      <c r="Z29" s="535"/>
    </row>
    <row r="30" spans="1:26" ht="25.5" customHeight="1">
      <c r="A30" s="560"/>
      <c r="B30" s="552">
        <v>41039</v>
      </c>
      <c r="C30" s="533">
        <v>29</v>
      </c>
      <c r="D30" s="533">
        <v>1646</v>
      </c>
      <c r="E30" s="553" t="s">
        <v>336</v>
      </c>
      <c r="F30" s="554" t="s">
        <v>337</v>
      </c>
      <c r="G30" s="572">
        <v>850</v>
      </c>
      <c r="H30" s="533">
        <v>992</v>
      </c>
      <c r="I30" s="551">
        <v>7</v>
      </c>
      <c r="J30" s="552">
        <v>41056</v>
      </c>
      <c r="K30" s="552">
        <v>41057</v>
      </c>
      <c r="L30" s="552">
        <v>41061</v>
      </c>
      <c r="M30" s="552">
        <v>41060</v>
      </c>
      <c r="N30" s="533" t="s">
        <v>413</v>
      </c>
      <c r="O30" s="567">
        <v>829</v>
      </c>
      <c r="P30" s="555">
        <f t="shared" si="0"/>
        <v>21</v>
      </c>
      <c r="Q30" s="533">
        <v>275</v>
      </c>
      <c r="R30" s="533"/>
      <c r="S30" s="533"/>
      <c r="T30" s="533"/>
      <c r="U30" s="534"/>
      <c r="V30" s="534"/>
      <c r="W30" s="533"/>
      <c r="X30" s="533"/>
      <c r="Y30" s="533"/>
      <c r="Z30" s="535"/>
    </row>
    <row r="31" spans="1:26" ht="25.5" customHeight="1">
      <c r="A31" s="560"/>
      <c r="B31" s="552">
        <v>41039</v>
      </c>
      <c r="C31" s="533">
        <v>30</v>
      </c>
      <c r="D31" s="533">
        <v>1643</v>
      </c>
      <c r="E31" s="553" t="s">
        <v>338</v>
      </c>
      <c r="F31" s="554" t="s">
        <v>197</v>
      </c>
      <c r="G31" s="572">
        <v>2300</v>
      </c>
      <c r="H31" s="533">
        <v>978</v>
      </c>
      <c r="I31" s="551">
        <v>7</v>
      </c>
      <c r="J31" s="552">
        <v>41055</v>
      </c>
      <c r="K31" s="552">
        <v>41058</v>
      </c>
      <c r="L31" s="552">
        <v>41061</v>
      </c>
      <c r="M31" s="552">
        <v>41061</v>
      </c>
      <c r="N31" s="533" t="s">
        <v>423</v>
      </c>
      <c r="O31" s="567">
        <v>2250</v>
      </c>
      <c r="P31" s="555">
        <f t="shared" si="0"/>
        <v>50</v>
      </c>
      <c r="Q31" s="533">
        <v>293</v>
      </c>
      <c r="R31" s="533"/>
      <c r="S31" s="552"/>
      <c r="T31" s="533"/>
      <c r="U31" s="534"/>
      <c r="V31" s="534"/>
      <c r="W31" s="533"/>
      <c r="X31" s="533"/>
      <c r="Y31" s="533"/>
      <c r="Z31" s="535"/>
    </row>
    <row r="32" spans="1:26" ht="25.5" customHeight="1">
      <c r="A32" s="560"/>
      <c r="B32" s="552">
        <v>41039</v>
      </c>
      <c r="C32" s="533">
        <v>31</v>
      </c>
      <c r="D32" s="533">
        <v>1639</v>
      </c>
      <c r="E32" s="553" t="s">
        <v>339</v>
      </c>
      <c r="F32" s="554" t="s">
        <v>147</v>
      </c>
      <c r="G32" s="572">
        <v>1850</v>
      </c>
      <c r="H32" s="533">
        <v>974</v>
      </c>
      <c r="I32" s="551">
        <v>7</v>
      </c>
      <c r="J32" s="552">
        <v>41055</v>
      </c>
      <c r="K32" s="552">
        <v>41057</v>
      </c>
      <c r="L32" s="552">
        <v>41061</v>
      </c>
      <c r="M32" s="552">
        <v>41060</v>
      </c>
      <c r="N32" s="533" t="s">
        <v>413</v>
      </c>
      <c r="O32" s="567">
        <v>1802</v>
      </c>
      <c r="P32" s="555">
        <f t="shared" si="0"/>
        <v>48</v>
      </c>
      <c r="Q32" s="533">
        <v>279</v>
      </c>
      <c r="R32" s="533"/>
      <c r="S32" s="533"/>
      <c r="T32" s="533"/>
      <c r="U32" s="534"/>
      <c r="V32" s="534"/>
      <c r="W32" s="533"/>
      <c r="X32" s="533"/>
      <c r="Y32" s="533"/>
      <c r="Z32" s="535"/>
    </row>
    <row r="33" spans="1:26" ht="25.5" customHeight="1">
      <c r="A33" s="560"/>
      <c r="B33" s="552">
        <v>41039</v>
      </c>
      <c r="C33" s="533">
        <v>32</v>
      </c>
      <c r="D33" s="533">
        <v>1651</v>
      </c>
      <c r="E33" s="553" t="s">
        <v>340</v>
      </c>
      <c r="F33" s="554" t="s">
        <v>295</v>
      </c>
      <c r="G33" s="572">
        <v>650</v>
      </c>
      <c r="H33" s="533">
        <v>999</v>
      </c>
      <c r="I33" s="551">
        <v>7</v>
      </c>
      <c r="J33" s="552">
        <v>41055</v>
      </c>
      <c r="K33" s="552">
        <v>41057</v>
      </c>
      <c r="L33" s="552">
        <v>41061</v>
      </c>
      <c r="M33" s="552">
        <v>41060</v>
      </c>
      <c r="N33" s="533" t="s">
        <v>413</v>
      </c>
      <c r="O33" s="567">
        <v>600</v>
      </c>
      <c r="P33" s="555">
        <f t="shared" si="0"/>
        <v>50</v>
      </c>
      <c r="Q33" s="533">
        <v>282</v>
      </c>
      <c r="R33" s="533"/>
      <c r="S33" s="533"/>
      <c r="T33" s="533"/>
      <c r="U33" s="534"/>
      <c r="V33" s="534"/>
      <c r="W33" s="533"/>
      <c r="X33" s="533"/>
      <c r="Y33" s="533"/>
      <c r="Z33" s="535"/>
    </row>
    <row r="34" spans="1:26" ht="25.5" customHeight="1">
      <c r="A34" s="551"/>
      <c r="B34" s="552">
        <v>41039</v>
      </c>
      <c r="C34" s="533">
        <v>33</v>
      </c>
      <c r="D34" s="533">
        <v>1652</v>
      </c>
      <c r="E34" s="553" t="s">
        <v>341</v>
      </c>
      <c r="F34" s="554" t="s">
        <v>342</v>
      </c>
      <c r="G34" s="572">
        <v>1478</v>
      </c>
      <c r="H34" s="533">
        <v>1000</v>
      </c>
      <c r="I34" s="551">
        <v>7</v>
      </c>
      <c r="J34" s="552">
        <v>41055</v>
      </c>
      <c r="K34" s="552">
        <v>41057</v>
      </c>
      <c r="L34" s="552">
        <v>41061</v>
      </c>
      <c r="M34" s="552">
        <v>41060</v>
      </c>
      <c r="N34" s="533" t="s">
        <v>413</v>
      </c>
      <c r="O34" s="567">
        <v>1416</v>
      </c>
      <c r="P34" s="555">
        <f t="shared" si="0"/>
        <v>62</v>
      </c>
      <c r="Q34" s="533">
        <v>281</v>
      </c>
      <c r="R34" s="533"/>
      <c r="S34" s="533"/>
      <c r="T34" s="533"/>
      <c r="U34" s="534"/>
      <c r="V34" s="534"/>
      <c r="W34" s="533"/>
      <c r="X34" s="533"/>
      <c r="Y34" s="533"/>
      <c r="Z34" s="535"/>
    </row>
    <row r="35" spans="1:26" ht="25.5" customHeight="1">
      <c r="A35" s="560"/>
      <c r="B35" s="552">
        <v>41039</v>
      </c>
      <c r="C35" s="533">
        <v>34</v>
      </c>
      <c r="D35" s="533">
        <v>1636</v>
      </c>
      <c r="E35" s="553" t="s">
        <v>343</v>
      </c>
      <c r="F35" s="554" t="s">
        <v>191</v>
      </c>
      <c r="G35" s="572">
        <v>850</v>
      </c>
      <c r="H35" s="533">
        <v>971</v>
      </c>
      <c r="I35" s="551">
        <v>7</v>
      </c>
      <c r="J35" s="552">
        <v>41056</v>
      </c>
      <c r="K35" s="552">
        <v>41058</v>
      </c>
      <c r="L35" s="552">
        <v>41061</v>
      </c>
      <c r="M35" s="552">
        <v>41060</v>
      </c>
      <c r="N35" s="533" t="s">
        <v>413</v>
      </c>
      <c r="O35" s="567">
        <v>800</v>
      </c>
      <c r="P35" s="555">
        <f t="shared" si="0"/>
        <v>50</v>
      </c>
      <c r="Q35" s="533">
        <v>289</v>
      </c>
      <c r="R35" s="533"/>
      <c r="S35" s="533"/>
      <c r="T35" s="533"/>
      <c r="U35" s="534"/>
      <c r="V35" s="534"/>
      <c r="W35" s="533"/>
      <c r="X35" s="533"/>
      <c r="Y35" s="533"/>
      <c r="Z35" s="535"/>
    </row>
    <row r="36" spans="1:26" ht="25.5" customHeight="1">
      <c r="A36" s="560"/>
      <c r="B36" s="552">
        <v>41039</v>
      </c>
      <c r="C36" s="533">
        <v>35</v>
      </c>
      <c r="D36" s="533">
        <v>1650</v>
      </c>
      <c r="E36" s="553" t="s">
        <v>344</v>
      </c>
      <c r="F36" s="554" t="s">
        <v>345</v>
      </c>
      <c r="G36" s="572">
        <v>750</v>
      </c>
      <c r="H36" s="533">
        <v>996</v>
      </c>
      <c r="I36" s="551">
        <v>7</v>
      </c>
      <c r="J36" s="552">
        <v>41056</v>
      </c>
      <c r="K36" s="552">
        <v>41057</v>
      </c>
      <c r="L36" s="552">
        <v>41061</v>
      </c>
      <c r="M36" s="552">
        <v>41060</v>
      </c>
      <c r="N36" s="533" t="s">
        <v>413</v>
      </c>
      <c r="O36" s="567">
        <v>700</v>
      </c>
      <c r="P36" s="555">
        <f t="shared" si="0"/>
        <v>50</v>
      </c>
      <c r="Q36" s="533">
        <v>285</v>
      </c>
      <c r="R36" s="533"/>
      <c r="S36" s="533"/>
      <c r="T36" s="533"/>
      <c r="U36" s="534"/>
      <c r="V36" s="534"/>
      <c r="W36" s="533"/>
      <c r="X36" s="533"/>
      <c r="Y36" s="533"/>
      <c r="Z36" s="535"/>
    </row>
    <row r="37" spans="1:26" ht="25.5" customHeight="1">
      <c r="A37" s="560"/>
      <c r="B37" s="552">
        <v>41039</v>
      </c>
      <c r="C37" s="533">
        <v>36</v>
      </c>
      <c r="D37" s="533">
        <v>1648</v>
      </c>
      <c r="E37" s="553" t="s">
        <v>346</v>
      </c>
      <c r="F37" s="554" t="s">
        <v>347</v>
      </c>
      <c r="G37" s="572">
        <v>1050</v>
      </c>
      <c r="H37" s="533">
        <v>994</v>
      </c>
      <c r="I37" s="551">
        <v>7</v>
      </c>
      <c r="J37" s="552">
        <v>41056</v>
      </c>
      <c r="K37" s="552">
        <v>41058</v>
      </c>
      <c r="L37" s="552">
        <v>41061</v>
      </c>
      <c r="M37" s="552">
        <v>41060</v>
      </c>
      <c r="N37" s="533" t="s">
        <v>413</v>
      </c>
      <c r="O37" s="567">
        <v>1000</v>
      </c>
      <c r="P37" s="555">
        <f t="shared" si="0"/>
        <v>50</v>
      </c>
      <c r="Q37" s="533">
        <v>287</v>
      </c>
      <c r="R37" s="533"/>
      <c r="S37" s="533"/>
      <c r="T37" s="533"/>
      <c r="U37" s="534"/>
      <c r="V37" s="534"/>
      <c r="W37" s="533"/>
      <c r="X37" s="533"/>
      <c r="Y37" s="533"/>
      <c r="Z37" s="535"/>
    </row>
    <row r="38" spans="1:26" ht="25.5" customHeight="1">
      <c r="A38" s="560"/>
      <c r="B38" s="552">
        <v>41039</v>
      </c>
      <c r="C38" s="533">
        <v>37</v>
      </c>
      <c r="D38" s="533">
        <v>1642</v>
      </c>
      <c r="E38" s="553" t="s">
        <v>348</v>
      </c>
      <c r="F38" s="554" t="s">
        <v>349</v>
      </c>
      <c r="G38" s="572">
        <v>750</v>
      </c>
      <c r="H38" s="533">
        <v>977</v>
      </c>
      <c r="I38" s="551">
        <v>7</v>
      </c>
      <c r="J38" s="552">
        <v>41056</v>
      </c>
      <c r="K38" s="552">
        <v>41058</v>
      </c>
      <c r="L38" s="552">
        <v>41061</v>
      </c>
      <c r="M38" s="552">
        <v>41060</v>
      </c>
      <c r="N38" s="533" t="s">
        <v>413</v>
      </c>
      <c r="O38" s="567">
        <v>700</v>
      </c>
      <c r="P38" s="555">
        <f t="shared" si="0"/>
        <v>50</v>
      </c>
      <c r="Q38" s="533">
        <v>283</v>
      </c>
      <c r="R38" s="533"/>
      <c r="S38" s="533"/>
      <c r="T38" s="533"/>
      <c r="U38" s="534"/>
      <c r="V38" s="534"/>
      <c r="W38" s="533"/>
      <c r="X38" s="533"/>
      <c r="Y38" s="533"/>
      <c r="Z38" s="535"/>
    </row>
    <row r="39" spans="1:26" ht="36" customHeight="1">
      <c r="A39" s="551"/>
      <c r="B39" s="552">
        <v>41039</v>
      </c>
      <c r="C39" s="533">
        <v>38</v>
      </c>
      <c r="D39" s="533">
        <v>1649</v>
      </c>
      <c r="E39" s="553" t="s">
        <v>350</v>
      </c>
      <c r="F39" s="554" t="s">
        <v>351</v>
      </c>
      <c r="G39" s="572">
        <v>1050</v>
      </c>
      <c r="H39" s="533">
        <v>995</v>
      </c>
      <c r="I39" s="551">
        <v>7</v>
      </c>
      <c r="J39" s="552">
        <v>41056</v>
      </c>
      <c r="K39" s="552">
        <v>41058</v>
      </c>
      <c r="L39" s="552">
        <v>41061</v>
      </c>
      <c r="M39" s="552">
        <v>41060</v>
      </c>
      <c r="N39" s="533" t="s">
        <v>413</v>
      </c>
      <c r="O39" s="567">
        <v>800</v>
      </c>
      <c r="P39" s="555">
        <f t="shared" si="0"/>
        <v>250</v>
      </c>
      <c r="Q39" s="533">
        <v>286</v>
      </c>
      <c r="R39" s="533"/>
      <c r="S39" s="533"/>
      <c r="T39" s="533"/>
      <c r="U39" s="534"/>
      <c r="V39" s="534"/>
      <c r="W39" s="533"/>
      <c r="X39" s="533"/>
      <c r="Y39" s="533"/>
      <c r="Z39" s="535"/>
    </row>
    <row r="40" spans="1:26" ht="37.5" customHeight="1">
      <c r="A40" s="560"/>
      <c r="B40" s="552">
        <v>41039</v>
      </c>
      <c r="C40" s="533">
        <v>39</v>
      </c>
      <c r="D40" s="533">
        <v>1634</v>
      </c>
      <c r="E40" s="553" t="s">
        <v>352</v>
      </c>
      <c r="F40" s="554" t="s">
        <v>353</v>
      </c>
      <c r="G40" s="572">
        <v>850</v>
      </c>
      <c r="H40" s="533">
        <v>964</v>
      </c>
      <c r="I40" s="551">
        <v>7</v>
      </c>
      <c r="J40" s="552">
        <v>41055</v>
      </c>
      <c r="K40" s="552">
        <v>41058</v>
      </c>
      <c r="L40" s="552">
        <v>41061</v>
      </c>
      <c r="M40" s="552">
        <v>41060</v>
      </c>
      <c r="N40" s="533" t="s">
        <v>413</v>
      </c>
      <c r="O40" s="567">
        <v>653</v>
      </c>
      <c r="P40" s="555">
        <f t="shared" si="0"/>
        <v>197</v>
      </c>
      <c r="Q40" s="533">
        <v>292</v>
      </c>
      <c r="R40" s="533"/>
      <c r="S40" s="533"/>
      <c r="T40" s="533"/>
      <c r="U40" s="534"/>
      <c r="V40" s="534"/>
      <c r="W40" s="533"/>
      <c r="X40" s="533"/>
      <c r="Y40" s="533"/>
      <c r="Z40" s="535"/>
    </row>
    <row r="41" spans="1:26" ht="25.5" customHeight="1">
      <c r="A41" s="560"/>
      <c r="B41" s="552">
        <v>41039</v>
      </c>
      <c r="C41" s="533">
        <v>40</v>
      </c>
      <c r="D41" s="533">
        <v>1641</v>
      </c>
      <c r="E41" s="553" t="s">
        <v>354</v>
      </c>
      <c r="F41" s="554" t="s">
        <v>355</v>
      </c>
      <c r="G41" s="572">
        <v>1230</v>
      </c>
      <c r="H41" s="533">
        <v>976</v>
      </c>
      <c r="I41" s="551">
        <v>7</v>
      </c>
      <c r="J41" s="552">
        <v>41056</v>
      </c>
      <c r="K41" s="552">
        <v>41057</v>
      </c>
      <c r="L41" s="552">
        <v>41061</v>
      </c>
      <c r="M41" s="552">
        <v>41060</v>
      </c>
      <c r="N41" s="533" t="s">
        <v>413</v>
      </c>
      <c r="O41" s="567">
        <v>1180</v>
      </c>
      <c r="P41" s="555">
        <f t="shared" si="0"/>
        <v>50</v>
      </c>
      <c r="Q41" s="533">
        <v>291</v>
      </c>
      <c r="R41" s="533"/>
      <c r="S41" s="533"/>
      <c r="T41" s="533"/>
      <c r="U41" s="534"/>
      <c r="V41" s="534"/>
      <c r="W41" s="533"/>
      <c r="X41" s="533"/>
      <c r="Y41" s="533"/>
      <c r="Z41" s="535"/>
    </row>
    <row r="42" spans="1:26" ht="25.5" customHeight="1">
      <c r="A42" s="560"/>
      <c r="B42" s="552">
        <v>41039</v>
      </c>
      <c r="C42" s="533">
        <v>41</v>
      </c>
      <c r="D42" s="533">
        <v>1645</v>
      </c>
      <c r="E42" s="553" t="s">
        <v>356</v>
      </c>
      <c r="F42" s="554" t="s">
        <v>357</v>
      </c>
      <c r="G42" s="572">
        <v>1050</v>
      </c>
      <c r="H42" s="533">
        <v>991</v>
      </c>
      <c r="I42" s="551">
        <v>7</v>
      </c>
      <c r="J42" s="552">
        <v>41056</v>
      </c>
      <c r="K42" s="552">
        <v>41057</v>
      </c>
      <c r="L42" s="552">
        <v>41061</v>
      </c>
      <c r="M42" s="552">
        <v>41060</v>
      </c>
      <c r="N42" s="533" t="s">
        <v>413</v>
      </c>
      <c r="O42" s="567">
        <v>1000</v>
      </c>
      <c r="P42" s="555">
        <f t="shared" si="0"/>
        <v>50</v>
      </c>
      <c r="Q42" s="533">
        <v>280</v>
      </c>
      <c r="R42" s="533"/>
      <c r="S42" s="533"/>
      <c r="T42" s="533"/>
      <c r="U42" s="534"/>
      <c r="V42" s="534"/>
      <c r="W42" s="533"/>
      <c r="X42" s="533"/>
      <c r="Y42" s="533"/>
      <c r="Z42" s="535"/>
    </row>
    <row r="43" spans="1:26" ht="31.5" customHeight="1">
      <c r="A43" s="560"/>
      <c r="B43" s="552">
        <v>41039</v>
      </c>
      <c r="C43" s="533">
        <v>42</v>
      </c>
      <c r="D43" s="533">
        <v>1640</v>
      </c>
      <c r="E43" s="553" t="s">
        <v>358</v>
      </c>
      <c r="F43" s="554" t="s">
        <v>359</v>
      </c>
      <c r="G43" s="572">
        <v>1670</v>
      </c>
      <c r="H43" s="533">
        <v>975</v>
      </c>
      <c r="I43" s="551">
        <v>7</v>
      </c>
      <c r="J43" s="552">
        <v>41056</v>
      </c>
      <c r="K43" s="552">
        <v>41058</v>
      </c>
      <c r="L43" s="552">
        <v>41061</v>
      </c>
      <c r="M43" s="552">
        <v>41060</v>
      </c>
      <c r="N43" s="533" t="s">
        <v>413</v>
      </c>
      <c r="O43" s="567">
        <v>1645.9</v>
      </c>
      <c r="P43" s="555">
        <f t="shared" si="0"/>
        <v>24.09999999999991</v>
      </c>
      <c r="Q43" s="533">
        <v>290</v>
      </c>
      <c r="R43" s="533"/>
      <c r="S43" s="533"/>
      <c r="T43" s="533"/>
      <c r="U43" s="534"/>
      <c r="V43" s="534"/>
      <c r="W43" s="533"/>
      <c r="X43" s="533"/>
      <c r="Y43" s="533"/>
      <c r="Z43" s="535"/>
    </row>
    <row r="44" spans="1:26" ht="25.5" customHeight="1">
      <c r="A44" s="561"/>
      <c r="B44" s="552">
        <v>41039</v>
      </c>
      <c r="C44" s="533">
        <v>43</v>
      </c>
      <c r="D44" s="533">
        <v>1698</v>
      </c>
      <c r="E44" s="553" t="s">
        <v>328</v>
      </c>
      <c r="F44" s="554" t="s">
        <v>192</v>
      </c>
      <c r="G44" s="572">
        <v>175</v>
      </c>
      <c r="H44" s="533">
        <v>1033</v>
      </c>
      <c r="I44" s="551">
        <v>7</v>
      </c>
      <c r="J44" s="552">
        <v>41056</v>
      </c>
      <c r="K44" s="552">
        <v>41057</v>
      </c>
      <c r="L44" s="552">
        <v>41061</v>
      </c>
      <c r="M44" s="552">
        <v>41060</v>
      </c>
      <c r="N44" s="533" t="s">
        <v>413</v>
      </c>
      <c r="O44" s="567">
        <v>175</v>
      </c>
      <c r="P44" s="555">
        <f t="shared" si="0"/>
        <v>0</v>
      </c>
      <c r="Q44" s="533" t="s">
        <v>154</v>
      </c>
      <c r="R44" s="533"/>
      <c r="S44" s="533"/>
      <c r="T44" s="533"/>
      <c r="U44" s="534"/>
      <c r="V44" s="534"/>
      <c r="W44" s="533"/>
      <c r="X44" s="533"/>
      <c r="Y44" s="533"/>
      <c r="Z44" s="535"/>
    </row>
    <row r="45" spans="1:26" ht="25.5" customHeight="1">
      <c r="A45" s="560"/>
      <c r="B45" s="552">
        <v>41050</v>
      </c>
      <c r="C45" s="533">
        <v>44</v>
      </c>
      <c r="D45" s="533">
        <v>1677</v>
      </c>
      <c r="E45" s="553" t="s">
        <v>381</v>
      </c>
      <c r="F45" s="581" t="s">
        <v>189</v>
      </c>
      <c r="G45" s="567">
        <v>460</v>
      </c>
      <c r="H45" s="533">
        <v>1010</v>
      </c>
      <c r="I45" s="551">
        <v>7</v>
      </c>
      <c r="J45" s="552">
        <v>41054</v>
      </c>
      <c r="K45" s="552">
        <v>41059</v>
      </c>
      <c r="L45" s="552">
        <v>41064</v>
      </c>
      <c r="M45" s="552">
        <v>41064</v>
      </c>
      <c r="N45" s="533" t="s">
        <v>432</v>
      </c>
      <c r="O45" s="567">
        <v>460</v>
      </c>
      <c r="P45" s="555">
        <f t="shared" si="0"/>
        <v>0</v>
      </c>
      <c r="Q45" s="533" t="s">
        <v>154</v>
      </c>
      <c r="R45" s="533"/>
      <c r="S45" s="533"/>
      <c r="T45" s="533"/>
      <c r="U45" s="534"/>
      <c r="V45" s="534"/>
      <c r="W45" s="533"/>
      <c r="X45" s="533"/>
      <c r="Y45" s="533"/>
      <c r="Z45" s="580" t="s">
        <v>467</v>
      </c>
    </row>
    <row r="46" spans="1:26" ht="25.5" customHeight="1">
      <c r="A46" s="560"/>
      <c r="B46" s="552">
        <v>41050</v>
      </c>
      <c r="C46" s="533">
        <v>45</v>
      </c>
      <c r="D46" s="533">
        <v>1682</v>
      </c>
      <c r="E46" s="553" t="s">
        <v>382</v>
      </c>
      <c r="F46" s="581" t="s">
        <v>190</v>
      </c>
      <c r="G46" s="567">
        <v>460</v>
      </c>
      <c r="H46" s="533">
        <v>1011</v>
      </c>
      <c r="I46" s="551">
        <v>7</v>
      </c>
      <c r="J46" s="552">
        <v>41054</v>
      </c>
      <c r="K46" s="552">
        <v>41059</v>
      </c>
      <c r="L46" s="552">
        <v>41064</v>
      </c>
      <c r="M46" s="552">
        <v>41064</v>
      </c>
      <c r="N46" s="533" t="s">
        <v>432</v>
      </c>
      <c r="O46" s="567">
        <v>460</v>
      </c>
      <c r="P46" s="555">
        <f t="shared" si="0"/>
        <v>0</v>
      </c>
      <c r="Q46" s="533" t="s">
        <v>154</v>
      </c>
      <c r="R46" s="533"/>
      <c r="S46" s="533"/>
      <c r="T46" s="533"/>
      <c r="U46" s="534"/>
      <c r="V46" s="534"/>
      <c r="W46" s="533"/>
      <c r="X46" s="533"/>
      <c r="Y46" s="533"/>
      <c r="Z46" s="580" t="s">
        <v>467</v>
      </c>
    </row>
    <row r="47" spans="1:26" ht="25.5" customHeight="1">
      <c r="A47" s="560"/>
      <c r="B47" s="552">
        <v>41050</v>
      </c>
      <c r="C47" s="533">
        <v>46</v>
      </c>
      <c r="D47" s="533">
        <v>1683</v>
      </c>
      <c r="E47" s="553" t="s">
        <v>100</v>
      </c>
      <c r="F47" s="581" t="s">
        <v>191</v>
      </c>
      <c r="G47" s="567">
        <v>460</v>
      </c>
      <c r="H47" s="533">
        <v>1012</v>
      </c>
      <c r="I47" s="551">
        <v>7</v>
      </c>
      <c r="J47" s="552">
        <v>41054</v>
      </c>
      <c r="K47" s="552">
        <v>41059</v>
      </c>
      <c r="L47" s="552">
        <v>41064</v>
      </c>
      <c r="M47" s="552">
        <v>41064</v>
      </c>
      <c r="N47" s="533" t="s">
        <v>432</v>
      </c>
      <c r="O47" s="567">
        <v>434</v>
      </c>
      <c r="P47" s="577">
        <f>G47-O47</f>
        <v>26</v>
      </c>
      <c r="Q47" s="533">
        <v>317</v>
      </c>
      <c r="R47" s="533"/>
      <c r="S47" s="533"/>
      <c r="T47" s="533"/>
      <c r="U47" s="534"/>
      <c r="V47" s="534"/>
      <c r="W47" s="533"/>
      <c r="X47" s="533"/>
      <c r="Y47" s="533"/>
      <c r="Z47" s="580" t="s">
        <v>467</v>
      </c>
    </row>
    <row r="48" spans="1:26" ht="25.5" customHeight="1">
      <c r="A48" s="560"/>
      <c r="B48" s="552">
        <v>41050</v>
      </c>
      <c r="C48" s="533">
        <v>47</v>
      </c>
      <c r="D48" s="533">
        <v>1697</v>
      </c>
      <c r="E48" s="553" t="s">
        <v>383</v>
      </c>
      <c r="F48" s="581" t="s">
        <v>192</v>
      </c>
      <c r="G48" s="567">
        <v>460</v>
      </c>
      <c r="H48" s="533">
        <v>1013</v>
      </c>
      <c r="I48" s="551">
        <v>7</v>
      </c>
      <c r="J48" s="552">
        <v>41054</v>
      </c>
      <c r="K48" s="552">
        <v>41059</v>
      </c>
      <c r="L48" s="552">
        <v>41064</v>
      </c>
      <c r="M48" s="552">
        <v>41064</v>
      </c>
      <c r="N48" s="533" t="s">
        <v>432</v>
      </c>
      <c r="O48" s="567">
        <v>434</v>
      </c>
      <c r="P48" s="577">
        <f>G48-O48</f>
        <v>26</v>
      </c>
      <c r="Q48" s="533">
        <v>316</v>
      </c>
      <c r="R48" s="533"/>
      <c r="S48" s="533"/>
      <c r="T48" s="533"/>
      <c r="U48" s="534"/>
      <c r="V48" s="534"/>
      <c r="W48" s="533"/>
      <c r="X48" s="533"/>
      <c r="Y48" s="533"/>
      <c r="Z48" s="580" t="s">
        <v>467</v>
      </c>
    </row>
    <row r="49" spans="1:26" ht="25.5" customHeight="1">
      <c r="A49" s="560"/>
      <c r="B49" s="552">
        <v>41050</v>
      </c>
      <c r="C49" s="533">
        <v>48</v>
      </c>
      <c r="D49" s="533">
        <v>1684</v>
      </c>
      <c r="E49" s="553" t="s">
        <v>384</v>
      </c>
      <c r="F49" s="581" t="s">
        <v>193</v>
      </c>
      <c r="G49" s="567">
        <v>460</v>
      </c>
      <c r="H49" s="533">
        <v>1015</v>
      </c>
      <c r="I49" s="551">
        <v>7</v>
      </c>
      <c r="J49" s="552">
        <v>41054</v>
      </c>
      <c r="K49" s="552">
        <v>41059</v>
      </c>
      <c r="L49" s="552">
        <v>41064</v>
      </c>
      <c r="M49" s="552">
        <v>41064</v>
      </c>
      <c r="N49" s="533" t="s">
        <v>432</v>
      </c>
      <c r="O49" s="567">
        <v>460</v>
      </c>
      <c r="P49" s="555">
        <f aca="true" t="shared" si="1" ref="P49:P64">G49-O49</f>
        <v>0</v>
      </c>
      <c r="Q49" s="533" t="s">
        <v>154</v>
      </c>
      <c r="R49" s="533"/>
      <c r="S49" s="533"/>
      <c r="T49" s="533"/>
      <c r="U49" s="534"/>
      <c r="V49" s="534"/>
      <c r="W49" s="533"/>
      <c r="X49" s="533"/>
      <c r="Y49" s="533"/>
      <c r="Z49" s="580" t="s">
        <v>467</v>
      </c>
    </row>
    <row r="50" spans="1:26" ht="25.5" customHeight="1">
      <c r="A50" s="560"/>
      <c r="B50" s="552">
        <v>41050</v>
      </c>
      <c r="C50" s="533">
        <v>49</v>
      </c>
      <c r="D50" s="533">
        <v>1685</v>
      </c>
      <c r="E50" s="553" t="s">
        <v>385</v>
      </c>
      <c r="F50" s="581" t="s">
        <v>147</v>
      </c>
      <c r="G50" s="567">
        <v>460</v>
      </c>
      <c r="H50" s="533">
        <v>1016</v>
      </c>
      <c r="I50" s="551">
        <v>7</v>
      </c>
      <c r="J50" s="552">
        <v>41054</v>
      </c>
      <c r="K50" s="552">
        <v>41059</v>
      </c>
      <c r="L50" s="552">
        <v>41064</v>
      </c>
      <c r="M50" s="552">
        <v>41064</v>
      </c>
      <c r="N50" s="533" t="s">
        <v>432</v>
      </c>
      <c r="O50" s="568">
        <v>446</v>
      </c>
      <c r="P50" s="577">
        <f t="shared" si="1"/>
        <v>14</v>
      </c>
      <c r="Q50" s="533">
        <v>315</v>
      </c>
      <c r="R50" s="533"/>
      <c r="S50" s="533"/>
      <c r="T50" s="533"/>
      <c r="U50" s="534"/>
      <c r="V50" s="534"/>
      <c r="W50" s="533"/>
      <c r="X50" s="533"/>
      <c r="Y50" s="533"/>
      <c r="Z50" s="580" t="s">
        <v>467</v>
      </c>
    </row>
    <row r="51" spans="1:26" ht="25.5" customHeight="1">
      <c r="A51" s="560"/>
      <c r="B51" s="552">
        <v>41050</v>
      </c>
      <c r="C51" s="533">
        <v>50</v>
      </c>
      <c r="D51" s="533">
        <v>1693</v>
      </c>
      <c r="E51" s="553" t="s">
        <v>386</v>
      </c>
      <c r="F51" s="581" t="s">
        <v>194</v>
      </c>
      <c r="G51" s="567">
        <v>460</v>
      </c>
      <c r="H51" s="533">
        <v>1017</v>
      </c>
      <c r="I51" s="551">
        <v>7</v>
      </c>
      <c r="J51" s="552">
        <v>41054</v>
      </c>
      <c r="K51" s="552">
        <v>41059</v>
      </c>
      <c r="L51" s="552">
        <v>41064</v>
      </c>
      <c r="M51" s="552">
        <v>41064</v>
      </c>
      <c r="N51" s="533" t="s">
        <v>432</v>
      </c>
      <c r="O51" s="568">
        <v>458.56</v>
      </c>
      <c r="P51" s="577">
        <f t="shared" si="1"/>
        <v>1.4399999999999977</v>
      </c>
      <c r="Q51" s="533">
        <v>314</v>
      </c>
      <c r="R51" s="533"/>
      <c r="S51" s="533"/>
      <c r="T51" s="533"/>
      <c r="U51" s="534"/>
      <c r="V51" s="534"/>
      <c r="W51" s="533"/>
      <c r="X51" s="533"/>
      <c r="Y51" s="533"/>
      <c r="Z51" s="580" t="s">
        <v>467</v>
      </c>
    </row>
    <row r="52" spans="1:26" ht="25.5" customHeight="1">
      <c r="A52" s="560"/>
      <c r="B52" s="552">
        <v>41050</v>
      </c>
      <c r="C52" s="533">
        <v>51</v>
      </c>
      <c r="D52" s="533">
        <v>1696</v>
      </c>
      <c r="E52" s="553" t="s">
        <v>387</v>
      </c>
      <c r="F52" s="581" t="s">
        <v>195</v>
      </c>
      <c r="G52" s="567">
        <v>460</v>
      </c>
      <c r="H52" s="533">
        <v>1018</v>
      </c>
      <c r="I52" s="551">
        <v>7</v>
      </c>
      <c r="J52" s="552">
        <v>41054</v>
      </c>
      <c r="K52" s="552">
        <v>41059</v>
      </c>
      <c r="L52" s="552">
        <v>41064</v>
      </c>
      <c r="M52" s="552">
        <v>41064</v>
      </c>
      <c r="N52" s="533" t="s">
        <v>432</v>
      </c>
      <c r="O52" s="568">
        <v>460</v>
      </c>
      <c r="P52" s="555">
        <f t="shared" si="1"/>
        <v>0</v>
      </c>
      <c r="Q52" s="533" t="s">
        <v>154</v>
      </c>
      <c r="R52" s="533"/>
      <c r="S52" s="533"/>
      <c r="T52" s="533"/>
      <c r="U52" s="534"/>
      <c r="V52" s="534"/>
      <c r="W52" s="533"/>
      <c r="X52" s="533"/>
      <c r="Y52" s="533"/>
      <c r="Z52" s="580" t="s">
        <v>467</v>
      </c>
    </row>
    <row r="53" spans="1:26" ht="25.5" customHeight="1">
      <c r="A53" s="560"/>
      <c r="B53" s="552">
        <v>41050</v>
      </c>
      <c r="C53" s="533">
        <v>52</v>
      </c>
      <c r="D53" s="533">
        <v>1686</v>
      </c>
      <c r="E53" s="553" t="s">
        <v>388</v>
      </c>
      <c r="F53" s="581" t="s">
        <v>399</v>
      </c>
      <c r="G53" s="567">
        <v>460</v>
      </c>
      <c r="H53" s="533">
        <v>1019</v>
      </c>
      <c r="I53" s="551">
        <v>7</v>
      </c>
      <c r="J53" s="552">
        <v>41054</v>
      </c>
      <c r="K53" s="552">
        <v>41059</v>
      </c>
      <c r="L53" s="552">
        <v>41064</v>
      </c>
      <c r="M53" s="552">
        <v>41064</v>
      </c>
      <c r="N53" s="533" t="s">
        <v>432</v>
      </c>
      <c r="O53" s="568">
        <v>460</v>
      </c>
      <c r="P53" s="555">
        <f t="shared" si="1"/>
        <v>0</v>
      </c>
      <c r="Q53" s="533" t="s">
        <v>154</v>
      </c>
      <c r="R53" s="533"/>
      <c r="S53" s="533"/>
      <c r="T53" s="533"/>
      <c r="U53" s="534"/>
      <c r="V53" s="534"/>
      <c r="W53" s="533"/>
      <c r="X53" s="533"/>
      <c r="Y53" s="533"/>
      <c r="Z53" s="580" t="s">
        <v>467</v>
      </c>
    </row>
    <row r="54" spans="1:26" ht="25.5" customHeight="1">
      <c r="A54" s="560"/>
      <c r="B54" s="552">
        <v>41050</v>
      </c>
      <c r="C54" s="533">
        <v>53</v>
      </c>
      <c r="D54" s="533">
        <v>1706</v>
      </c>
      <c r="E54" s="553" t="s">
        <v>389</v>
      </c>
      <c r="F54" s="581" t="s">
        <v>197</v>
      </c>
      <c r="G54" s="567">
        <v>460</v>
      </c>
      <c r="H54" s="533">
        <v>1020</v>
      </c>
      <c r="I54" s="551">
        <v>7</v>
      </c>
      <c r="J54" s="552">
        <v>41054</v>
      </c>
      <c r="K54" s="552">
        <v>41059</v>
      </c>
      <c r="L54" s="552">
        <v>41064</v>
      </c>
      <c r="M54" s="552">
        <v>41064</v>
      </c>
      <c r="N54" s="533" t="s">
        <v>432</v>
      </c>
      <c r="O54" s="568">
        <v>460</v>
      </c>
      <c r="P54" s="555">
        <f t="shared" si="1"/>
        <v>0</v>
      </c>
      <c r="Q54" s="533" t="s">
        <v>154</v>
      </c>
      <c r="R54" s="533"/>
      <c r="S54" s="533"/>
      <c r="T54" s="533"/>
      <c r="U54" s="534"/>
      <c r="V54" s="534"/>
      <c r="W54" s="533"/>
      <c r="X54" s="533"/>
      <c r="Y54" s="533"/>
      <c r="Z54" s="580" t="s">
        <v>467</v>
      </c>
    </row>
    <row r="55" spans="1:26" ht="25.5" customHeight="1">
      <c r="A55" s="560"/>
      <c r="B55" s="552">
        <v>41050</v>
      </c>
      <c r="C55" s="533">
        <v>54</v>
      </c>
      <c r="D55" s="533">
        <v>1688</v>
      </c>
      <c r="E55" s="553" t="s">
        <v>390</v>
      </c>
      <c r="F55" s="581" t="s">
        <v>198</v>
      </c>
      <c r="G55" s="567">
        <v>460</v>
      </c>
      <c r="H55" s="533">
        <v>1022</v>
      </c>
      <c r="I55" s="551">
        <v>7</v>
      </c>
      <c r="J55" s="552">
        <v>41054</v>
      </c>
      <c r="K55" s="552">
        <v>41059</v>
      </c>
      <c r="L55" s="552">
        <v>41064</v>
      </c>
      <c r="M55" s="552">
        <v>41064</v>
      </c>
      <c r="N55" s="533" t="s">
        <v>432</v>
      </c>
      <c r="O55" s="568">
        <v>460</v>
      </c>
      <c r="P55" s="555">
        <f t="shared" si="1"/>
        <v>0</v>
      </c>
      <c r="Q55" s="533" t="s">
        <v>154</v>
      </c>
      <c r="R55" s="533"/>
      <c r="S55" s="533"/>
      <c r="T55" s="533"/>
      <c r="U55" s="534"/>
      <c r="V55" s="534"/>
      <c r="W55" s="533"/>
      <c r="X55" s="533"/>
      <c r="Y55" s="533"/>
      <c r="Z55" s="580" t="s">
        <v>467</v>
      </c>
    </row>
    <row r="56" spans="1:26" ht="25.5" customHeight="1">
      <c r="A56" s="560"/>
      <c r="B56" s="552">
        <v>41050</v>
      </c>
      <c r="C56" s="533">
        <v>55</v>
      </c>
      <c r="D56" s="533">
        <v>1691</v>
      </c>
      <c r="E56" s="553" t="s">
        <v>391</v>
      </c>
      <c r="F56" s="581" t="s">
        <v>199</v>
      </c>
      <c r="G56" s="567">
        <v>460</v>
      </c>
      <c r="H56" s="533">
        <v>1023</v>
      </c>
      <c r="I56" s="551">
        <v>7</v>
      </c>
      <c r="J56" s="552">
        <v>41054</v>
      </c>
      <c r="K56" s="552">
        <v>41059</v>
      </c>
      <c r="L56" s="552">
        <v>41064</v>
      </c>
      <c r="M56" s="552">
        <v>41064</v>
      </c>
      <c r="N56" s="533" t="s">
        <v>432</v>
      </c>
      <c r="O56" s="568">
        <v>460</v>
      </c>
      <c r="P56" s="555">
        <f t="shared" si="1"/>
        <v>0</v>
      </c>
      <c r="Q56" s="533" t="s">
        <v>154</v>
      </c>
      <c r="R56" s="533"/>
      <c r="S56" s="533"/>
      <c r="T56" s="533"/>
      <c r="U56" s="534"/>
      <c r="V56" s="534"/>
      <c r="W56" s="533"/>
      <c r="X56" s="533"/>
      <c r="Y56" s="533"/>
      <c r="Z56" s="580" t="s">
        <v>467</v>
      </c>
    </row>
    <row r="57" spans="1:26" ht="25.5" customHeight="1">
      <c r="A57" s="560"/>
      <c r="B57" s="552">
        <v>41050</v>
      </c>
      <c r="C57" s="533">
        <v>56</v>
      </c>
      <c r="D57" s="533">
        <v>1690</v>
      </c>
      <c r="E57" s="553" t="s">
        <v>392</v>
      </c>
      <c r="F57" s="581" t="s">
        <v>200</v>
      </c>
      <c r="G57" s="567">
        <v>460</v>
      </c>
      <c r="H57" s="533">
        <v>1024</v>
      </c>
      <c r="I57" s="551">
        <v>7</v>
      </c>
      <c r="J57" s="552">
        <v>41054</v>
      </c>
      <c r="K57" s="552">
        <v>41059</v>
      </c>
      <c r="L57" s="552">
        <v>41064</v>
      </c>
      <c r="M57" s="552">
        <v>41064</v>
      </c>
      <c r="N57" s="533" t="s">
        <v>432</v>
      </c>
      <c r="O57" s="568">
        <v>442</v>
      </c>
      <c r="P57" s="577">
        <f t="shared" si="1"/>
        <v>18</v>
      </c>
      <c r="Q57" s="533">
        <v>337</v>
      </c>
      <c r="R57" s="533"/>
      <c r="S57" s="533"/>
      <c r="T57" s="533"/>
      <c r="U57" s="534"/>
      <c r="V57" s="534"/>
      <c r="W57" s="533"/>
      <c r="X57" s="533"/>
      <c r="Y57" s="533"/>
      <c r="Z57" s="580" t="s">
        <v>467</v>
      </c>
    </row>
    <row r="58" spans="1:26" ht="25.5" customHeight="1">
      <c r="A58" s="560"/>
      <c r="B58" s="552">
        <v>41050</v>
      </c>
      <c r="C58" s="533">
        <v>57</v>
      </c>
      <c r="D58" s="533">
        <v>1695</v>
      </c>
      <c r="E58" s="553" t="s">
        <v>393</v>
      </c>
      <c r="F58" s="581" t="s">
        <v>201</v>
      </c>
      <c r="G58" s="567">
        <v>460</v>
      </c>
      <c r="H58" s="533">
        <v>1025</v>
      </c>
      <c r="I58" s="551">
        <v>7</v>
      </c>
      <c r="J58" s="552">
        <v>41054</v>
      </c>
      <c r="K58" s="552">
        <v>41059</v>
      </c>
      <c r="L58" s="552">
        <v>41064</v>
      </c>
      <c r="M58" s="552">
        <v>41064</v>
      </c>
      <c r="N58" s="533" t="s">
        <v>432</v>
      </c>
      <c r="O58" s="568">
        <v>460</v>
      </c>
      <c r="P58" s="555">
        <f t="shared" si="1"/>
        <v>0</v>
      </c>
      <c r="Q58" s="533" t="s">
        <v>154</v>
      </c>
      <c r="R58" s="533"/>
      <c r="S58" s="533"/>
      <c r="T58" s="533"/>
      <c r="U58" s="534"/>
      <c r="V58" s="534"/>
      <c r="W58" s="533"/>
      <c r="X58" s="533"/>
      <c r="Y58" s="533"/>
      <c r="Z58" s="580" t="s">
        <v>467</v>
      </c>
    </row>
    <row r="59" spans="1:26" ht="30" customHeight="1">
      <c r="A59" s="560"/>
      <c r="B59" s="552">
        <v>41050</v>
      </c>
      <c r="C59" s="533">
        <v>58</v>
      </c>
      <c r="D59" s="533">
        <v>1681</v>
      </c>
      <c r="E59" s="553" t="s">
        <v>394</v>
      </c>
      <c r="F59" s="581" t="s">
        <v>206</v>
      </c>
      <c r="G59" s="567">
        <v>460</v>
      </c>
      <c r="H59" s="533">
        <v>1026</v>
      </c>
      <c r="I59" s="551">
        <v>7</v>
      </c>
      <c r="J59" s="552">
        <v>41054</v>
      </c>
      <c r="K59" s="552">
        <v>41059</v>
      </c>
      <c r="L59" s="552">
        <v>41064</v>
      </c>
      <c r="M59" s="552">
        <v>41064</v>
      </c>
      <c r="N59" s="533" t="s">
        <v>432</v>
      </c>
      <c r="O59" s="568">
        <v>460</v>
      </c>
      <c r="P59" s="555">
        <f t="shared" si="1"/>
        <v>0</v>
      </c>
      <c r="Q59" s="533" t="s">
        <v>154</v>
      </c>
      <c r="R59" s="536"/>
      <c r="S59" s="536"/>
      <c r="T59" s="536"/>
      <c r="U59" s="536"/>
      <c r="V59" s="536"/>
      <c r="W59" s="536"/>
      <c r="X59" s="536"/>
      <c r="Y59" s="536"/>
      <c r="Z59" s="580" t="s">
        <v>467</v>
      </c>
    </row>
    <row r="60" spans="1:26" ht="25.5" customHeight="1">
      <c r="A60" s="560"/>
      <c r="B60" s="552">
        <v>41050</v>
      </c>
      <c r="C60" s="533">
        <v>59</v>
      </c>
      <c r="D60" s="533">
        <v>1694</v>
      </c>
      <c r="E60" s="553" t="s">
        <v>395</v>
      </c>
      <c r="F60" s="581" t="s">
        <v>207</v>
      </c>
      <c r="G60" s="567">
        <v>460</v>
      </c>
      <c r="H60" s="533">
        <v>1027</v>
      </c>
      <c r="I60" s="551">
        <v>7</v>
      </c>
      <c r="J60" s="552">
        <v>41054</v>
      </c>
      <c r="K60" s="552">
        <v>41059</v>
      </c>
      <c r="L60" s="552">
        <v>41064</v>
      </c>
      <c r="M60" s="552">
        <v>41064</v>
      </c>
      <c r="N60" s="533" t="s">
        <v>432</v>
      </c>
      <c r="O60" s="568">
        <v>459.27</v>
      </c>
      <c r="P60" s="577">
        <f t="shared" si="1"/>
        <v>0.7300000000000182</v>
      </c>
      <c r="Q60" s="527">
        <v>312</v>
      </c>
      <c r="R60" s="536"/>
      <c r="S60" s="536"/>
      <c r="T60" s="536"/>
      <c r="U60" s="536"/>
      <c r="V60" s="536"/>
      <c r="W60" s="536"/>
      <c r="X60" s="536"/>
      <c r="Y60" s="536"/>
      <c r="Z60" s="580" t="s">
        <v>467</v>
      </c>
    </row>
    <row r="61" spans="1:26" ht="25.5" customHeight="1">
      <c r="A61" s="560"/>
      <c r="B61" s="552">
        <v>41050</v>
      </c>
      <c r="C61" s="533">
        <v>60</v>
      </c>
      <c r="D61" s="533">
        <v>1679</v>
      </c>
      <c r="E61" s="553" t="s">
        <v>396</v>
      </c>
      <c r="F61" s="581" t="s">
        <v>202</v>
      </c>
      <c r="G61" s="567">
        <v>460</v>
      </c>
      <c r="H61" s="533">
        <v>1028</v>
      </c>
      <c r="I61" s="551">
        <v>7</v>
      </c>
      <c r="J61" s="552">
        <v>41054</v>
      </c>
      <c r="K61" s="552">
        <v>41059</v>
      </c>
      <c r="L61" s="552">
        <v>41064</v>
      </c>
      <c r="M61" s="552">
        <v>41064</v>
      </c>
      <c r="N61" s="533" t="s">
        <v>432</v>
      </c>
      <c r="O61" s="568">
        <v>460</v>
      </c>
      <c r="P61" s="555">
        <f t="shared" si="1"/>
        <v>0</v>
      </c>
      <c r="Q61" s="527" t="s">
        <v>154</v>
      </c>
      <c r="R61" s="536"/>
      <c r="S61" s="536"/>
      <c r="T61" s="536"/>
      <c r="U61" s="536"/>
      <c r="V61" s="536"/>
      <c r="W61" s="536"/>
      <c r="X61" s="536"/>
      <c r="Y61" s="536"/>
      <c r="Z61" s="580" t="s">
        <v>467</v>
      </c>
    </row>
    <row r="62" spans="1:26" ht="25.5" customHeight="1">
      <c r="A62" s="560"/>
      <c r="B62" s="552">
        <v>41050</v>
      </c>
      <c r="C62" s="533">
        <v>61</v>
      </c>
      <c r="D62" s="533">
        <v>1692</v>
      </c>
      <c r="E62" s="553" t="s">
        <v>397</v>
      </c>
      <c r="F62" s="581" t="s">
        <v>203</v>
      </c>
      <c r="G62" s="567">
        <v>460</v>
      </c>
      <c r="H62" s="533">
        <v>1029</v>
      </c>
      <c r="I62" s="551">
        <v>7</v>
      </c>
      <c r="J62" s="552">
        <v>41054</v>
      </c>
      <c r="K62" s="552">
        <v>41059</v>
      </c>
      <c r="L62" s="552">
        <v>41064</v>
      </c>
      <c r="M62" s="552">
        <v>41064</v>
      </c>
      <c r="N62" s="533" t="s">
        <v>432</v>
      </c>
      <c r="O62" s="568">
        <v>449</v>
      </c>
      <c r="P62" s="577">
        <f t="shared" si="1"/>
        <v>11</v>
      </c>
      <c r="Q62" s="527">
        <v>311</v>
      </c>
      <c r="R62" s="536"/>
      <c r="S62" s="536"/>
      <c r="T62" s="536"/>
      <c r="U62" s="536"/>
      <c r="V62" s="536"/>
      <c r="W62" s="536"/>
      <c r="X62" s="536"/>
      <c r="Y62" s="536"/>
      <c r="Z62" s="580" t="s">
        <v>467</v>
      </c>
    </row>
    <row r="63" spans="1:26" ht="25.5" customHeight="1">
      <c r="A63" s="560"/>
      <c r="B63" s="552">
        <v>41050</v>
      </c>
      <c r="C63" s="533">
        <v>62</v>
      </c>
      <c r="D63" s="533">
        <v>1687</v>
      </c>
      <c r="E63" s="553" t="s">
        <v>398</v>
      </c>
      <c r="F63" s="581" t="s">
        <v>204</v>
      </c>
      <c r="G63" s="567">
        <v>460</v>
      </c>
      <c r="H63" s="533">
        <v>1030</v>
      </c>
      <c r="I63" s="551">
        <v>7</v>
      </c>
      <c r="J63" s="552">
        <v>41054</v>
      </c>
      <c r="K63" s="552">
        <v>41059</v>
      </c>
      <c r="L63" s="552">
        <v>41064</v>
      </c>
      <c r="M63" s="552">
        <v>41064</v>
      </c>
      <c r="N63" s="533" t="s">
        <v>432</v>
      </c>
      <c r="O63" s="568">
        <v>460</v>
      </c>
      <c r="P63" s="555">
        <f t="shared" si="1"/>
        <v>0</v>
      </c>
      <c r="Q63" s="527" t="s">
        <v>154</v>
      </c>
      <c r="R63" s="536"/>
      <c r="S63" s="536"/>
      <c r="T63" s="536"/>
      <c r="U63" s="536"/>
      <c r="V63" s="536"/>
      <c r="W63" s="536"/>
      <c r="X63" s="536"/>
      <c r="Y63" s="536"/>
      <c r="Z63" s="580" t="s">
        <v>467</v>
      </c>
    </row>
    <row r="64" spans="1:26" ht="25.5" customHeight="1">
      <c r="A64" s="560"/>
      <c r="B64" s="552">
        <v>41050</v>
      </c>
      <c r="C64" s="533">
        <v>63</v>
      </c>
      <c r="D64" s="533">
        <v>1689</v>
      </c>
      <c r="E64" s="553" t="s">
        <v>112</v>
      </c>
      <c r="F64" s="581" t="s">
        <v>205</v>
      </c>
      <c r="G64" s="567">
        <v>460</v>
      </c>
      <c r="H64" s="533">
        <v>1031</v>
      </c>
      <c r="I64" s="551">
        <v>7</v>
      </c>
      <c r="J64" s="552">
        <v>41054</v>
      </c>
      <c r="K64" s="552">
        <v>41059</v>
      </c>
      <c r="L64" s="552">
        <v>41064</v>
      </c>
      <c r="M64" s="552">
        <v>41064</v>
      </c>
      <c r="N64" s="533" t="s">
        <v>432</v>
      </c>
      <c r="O64" s="568">
        <v>441.5</v>
      </c>
      <c r="P64" s="577">
        <f t="shared" si="1"/>
        <v>18.5</v>
      </c>
      <c r="Q64" s="527">
        <v>310</v>
      </c>
      <c r="R64" s="536"/>
      <c r="S64" s="536"/>
      <c r="T64" s="536"/>
      <c r="U64" s="536"/>
      <c r="V64" s="536"/>
      <c r="W64" s="536"/>
      <c r="X64" s="536"/>
      <c r="Y64" s="536"/>
      <c r="Z64" s="580" t="s">
        <v>467</v>
      </c>
    </row>
    <row r="65" spans="1:26" ht="25.5" customHeight="1">
      <c r="A65" s="551"/>
      <c r="B65" s="552">
        <v>41074</v>
      </c>
      <c r="C65" s="533">
        <v>64</v>
      </c>
      <c r="D65" s="533">
        <v>1988</v>
      </c>
      <c r="E65" s="553" t="s">
        <v>452</v>
      </c>
      <c r="F65" s="554" t="s">
        <v>466</v>
      </c>
      <c r="G65" s="572">
        <v>7450</v>
      </c>
      <c r="H65" s="533">
        <v>1181</v>
      </c>
      <c r="I65" s="551">
        <v>19</v>
      </c>
      <c r="J65" s="552">
        <v>41074</v>
      </c>
      <c r="K65" s="552">
        <v>41087</v>
      </c>
      <c r="L65" s="552">
        <v>41092</v>
      </c>
      <c r="M65" s="552">
        <v>41092</v>
      </c>
      <c r="N65" s="533" t="s">
        <v>464</v>
      </c>
      <c r="O65" s="567">
        <v>7446</v>
      </c>
      <c r="P65" s="555">
        <f>G65-O65</f>
        <v>4</v>
      </c>
      <c r="Q65" s="533">
        <v>342</v>
      </c>
      <c r="R65" s="533">
        <v>51567153</v>
      </c>
      <c r="S65" s="562">
        <v>41092</v>
      </c>
      <c r="T65" s="533"/>
      <c r="U65" s="534"/>
      <c r="V65" s="534"/>
      <c r="W65" s="533"/>
      <c r="X65" s="533"/>
      <c r="Y65" s="533"/>
      <c r="Z65" s="559"/>
    </row>
    <row r="66" spans="1:26" ht="25.5" customHeight="1">
      <c r="A66" s="551"/>
      <c r="B66" s="552">
        <v>41086</v>
      </c>
      <c r="C66" s="533">
        <v>65</v>
      </c>
      <c r="D66" s="533">
        <v>2165</v>
      </c>
      <c r="E66" s="553" t="s">
        <v>454</v>
      </c>
      <c r="F66" s="554" t="s">
        <v>288</v>
      </c>
      <c r="G66" s="572">
        <v>1330</v>
      </c>
      <c r="H66" s="533">
        <v>1270</v>
      </c>
      <c r="I66" s="551">
        <v>35</v>
      </c>
      <c r="J66" s="552">
        <v>41087</v>
      </c>
      <c r="K66" s="552">
        <v>41088</v>
      </c>
      <c r="L66" s="552">
        <v>41092</v>
      </c>
      <c r="M66" s="552">
        <v>41093</v>
      </c>
      <c r="N66" s="533" t="s">
        <v>465</v>
      </c>
      <c r="O66" s="567">
        <f>910+36</f>
        <v>946</v>
      </c>
      <c r="P66" s="555">
        <f>G66-O66</f>
        <v>384</v>
      </c>
      <c r="Q66" s="533">
        <v>343</v>
      </c>
      <c r="R66" s="533">
        <v>50823484</v>
      </c>
      <c r="S66" s="562">
        <v>41092</v>
      </c>
      <c r="T66" s="533"/>
      <c r="U66" s="534"/>
      <c r="V66" s="534"/>
      <c r="W66" s="533"/>
      <c r="X66" s="533"/>
      <c r="Y66" s="533"/>
      <c r="Z66" s="559"/>
    </row>
    <row r="67" spans="1:26" ht="25.5" customHeight="1">
      <c r="A67" s="551"/>
      <c r="B67" s="552">
        <v>41093</v>
      </c>
      <c r="C67" s="533">
        <v>66</v>
      </c>
      <c r="D67" s="533">
        <v>2210</v>
      </c>
      <c r="E67" s="553" t="s">
        <v>392</v>
      </c>
      <c r="F67" s="554" t="s">
        <v>200</v>
      </c>
      <c r="G67" s="572">
        <v>590</v>
      </c>
      <c r="H67" s="533">
        <v>1331</v>
      </c>
      <c r="I67" s="551">
        <v>41</v>
      </c>
      <c r="J67" s="552">
        <v>41096</v>
      </c>
      <c r="K67" s="552">
        <v>41098</v>
      </c>
      <c r="L67" s="552">
        <v>41101</v>
      </c>
      <c r="M67" s="552">
        <v>41099</v>
      </c>
      <c r="N67" s="533" t="s">
        <v>468</v>
      </c>
      <c r="O67" s="567">
        <v>590</v>
      </c>
      <c r="P67" s="555">
        <v>0</v>
      </c>
      <c r="Q67" s="533" t="s">
        <v>154</v>
      </c>
      <c r="R67" s="533"/>
      <c r="S67" s="533"/>
      <c r="T67" s="533"/>
      <c r="U67" s="534"/>
      <c r="V67" s="534"/>
      <c r="W67" s="533"/>
      <c r="X67" s="533"/>
      <c r="Y67" s="533"/>
      <c r="Z67" s="559"/>
    </row>
    <row r="68" spans="1:26" ht="25.5" customHeight="1">
      <c r="A68" s="551"/>
      <c r="B68" s="552">
        <v>41092</v>
      </c>
      <c r="C68" s="533">
        <v>67</v>
      </c>
      <c r="D68" s="533">
        <v>2189</v>
      </c>
      <c r="E68" s="553" t="s">
        <v>454</v>
      </c>
      <c r="F68" s="554" t="s">
        <v>194</v>
      </c>
      <c r="G68" s="572">
        <v>950</v>
      </c>
      <c r="H68" s="533">
        <v>1312</v>
      </c>
      <c r="I68" s="551">
        <v>35</v>
      </c>
      <c r="J68" s="552">
        <v>41092</v>
      </c>
      <c r="K68" s="552">
        <v>41102</v>
      </c>
      <c r="L68" s="552">
        <v>41105</v>
      </c>
      <c r="M68" s="552">
        <v>41100</v>
      </c>
      <c r="N68" s="533" t="s">
        <v>474</v>
      </c>
      <c r="O68" s="567">
        <v>950</v>
      </c>
      <c r="P68" s="555">
        <v>0</v>
      </c>
      <c r="Q68" s="533" t="s">
        <v>461</v>
      </c>
      <c r="R68" s="533"/>
      <c r="S68" s="533"/>
      <c r="T68" s="533"/>
      <c r="U68" s="534"/>
      <c r="V68" s="534"/>
      <c r="W68" s="533"/>
      <c r="X68" s="533"/>
      <c r="Y68" s="533"/>
      <c r="Z68" s="559"/>
    </row>
    <row r="69" spans="1:26" ht="25.5" customHeight="1">
      <c r="A69" s="551"/>
      <c r="B69" s="552">
        <v>41096</v>
      </c>
      <c r="C69" s="533">
        <v>68</v>
      </c>
      <c r="D69" s="533">
        <v>2243</v>
      </c>
      <c r="E69" s="553" t="s">
        <v>320</v>
      </c>
      <c r="F69" s="554" t="s">
        <v>455</v>
      </c>
      <c r="G69" s="572">
        <v>11718</v>
      </c>
      <c r="H69" s="533">
        <v>1340</v>
      </c>
      <c r="I69" s="551" t="s">
        <v>457</v>
      </c>
      <c r="J69" s="552">
        <v>41096</v>
      </c>
      <c r="K69" s="552">
        <v>41110</v>
      </c>
      <c r="L69" s="552">
        <v>41113</v>
      </c>
      <c r="M69" s="552">
        <v>41110</v>
      </c>
      <c r="N69" s="533" t="s">
        <v>480</v>
      </c>
      <c r="O69" s="567">
        <f>G69-P69</f>
        <v>10848.04</v>
      </c>
      <c r="P69" s="555">
        <v>869.96</v>
      </c>
      <c r="Q69" s="533">
        <v>387</v>
      </c>
      <c r="R69" s="533"/>
      <c r="S69" s="533"/>
      <c r="T69" s="533"/>
      <c r="U69" s="534"/>
      <c r="V69" s="534"/>
      <c r="W69" s="533"/>
      <c r="X69" s="533"/>
      <c r="Y69" s="533"/>
      <c r="Z69" s="604" t="s">
        <v>508</v>
      </c>
    </row>
    <row r="70" spans="1:26" ht="25.5" customHeight="1">
      <c r="A70" s="551"/>
      <c r="B70" s="552">
        <v>41100</v>
      </c>
      <c r="C70" s="533">
        <v>69</v>
      </c>
      <c r="D70" s="533">
        <v>2269</v>
      </c>
      <c r="E70" s="553" t="s">
        <v>469</v>
      </c>
      <c r="F70" s="554" t="s">
        <v>333</v>
      </c>
      <c r="G70" s="572">
        <v>1510</v>
      </c>
      <c r="H70" s="533">
        <v>1376</v>
      </c>
      <c r="I70" s="551">
        <v>40</v>
      </c>
      <c r="J70" s="552">
        <v>41103</v>
      </c>
      <c r="K70" s="552">
        <v>41109</v>
      </c>
      <c r="L70" s="552">
        <v>41112</v>
      </c>
      <c r="M70" s="552">
        <v>41109</v>
      </c>
      <c r="N70" s="533" t="s">
        <v>477</v>
      </c>
      <c r="O70" s="567">
        <v>1424</v>
      </c>
      <c r="P70" s="555">
        <f>G70-O70</f>
        <v>86</v>
      </c>
      <c r="Q70" s="533">
        <v>381</v>
      </c>
      <c r="R70" s="533">
        <v>53778578</v>
      </c>
      <c r="S70" s="562">
        <v>41121</v>
      </c>
      <c r="T70" s="533"/>
      <c r="U70" s="534"/>
      <c r="V70" s="534"/>
      <c r="W70" s="533"/>
      <c r="X70" s="533"/>
      <c r="Y70" s="533"/>
      <c r="Z70" s="559"/>
    </row>
    <row r="71" spans="1:26" ht="25.5" customHeight="1">
      <c r="A71" s="551"/>
      <c r="B71" s="552">
        <v>41100</v>
      </c>
      <c r="C71" s="533">
        <v>70</v>
      </c>
      <c r="D71" s="533">
        <v>2270</v>
      </c>
      <c r="E71" s="553" t="s">
        <v>105</v>
      </c>
      <c r="F71" s="554" t="s">
        <v>147</v>
      </c>
      <c r="G71" s="572">
        <v>1710</v>
      </c>
      <c r="H71" s="533">
        <v>1373</v>
      </c>
      <c r="I71" s="551">
        <v>34</v>
      </c>
      <c r="J71" s="552">
        <v>41100</v>
      </c>
      <c r="K71" s="552">
        <v>41103</v>
      </c>
      <c r="L71" s="552">
        <v>41108</v>
      </c>
      <c r="M71" s="552">
        <v>41108</v>
      </c>
      <c r="N71" s="533" t="s">
        <v>478</v>
      </c>
      <c r="O71" s="567">
        <v>1595</v>
      </c>
      <c r="P71" s="555">
        <f>G71-O71</f>
        <v>115</v>
      </c>
      <c r="Q71" s="533">
        <v>380</v>
      </c>
      <c r="R71" s="533">
        <v>51009385</v>
      </c>
      <c r="S71" s="562">
        <v>41121</v>
      </c>
      <c r="T71" s="533"/>
      <c r="U71" s="534"/>
      <c r="V71" s="534"/>
      <c r="W71" s="533"/>
      <c r="X71" s="533"/>
      <c r="Y71" s="533"/>
      <c r="Z71" s="559"/>
    </row>
    <row r="72" spans="1:26" ht="25.5" customHeight="1">
      <c r="A72" s="551"/>
      <c r="B72" s="552">
        <v>41100</v>
      </c>
      <c r="C72" s="533">
        <v>71</v>
      </c>
      <c r="D72" s="533">
        <v>2268</v>
      </c>
      <c r="E72" s="553" t="s">
        <v>470</v>
      </c>
      <c r="F72" s="554" t="s">
        <v>347</v>
      </c>
      <c r="G72" s="572">
        <v>1650</v>
      </c>
      <c r="H72" s="533">
        <v>1372</v>
      </c>
      <c r="I72" s="551">
        <v>44</v>
      </c>
      <c r="J72" s="552">
        <v>41100</v>
      </c>
      <c r="K72" s="552">
        <v>41103</v>
      </c>
      <c r="L72" s="552">
        <v>41108</v>
      </c>
      <c r="M72" s="552">
        <v>41108</v>
      </c>
      <c r="N72" s="533" t="s">
        <v>479</v>
      </c>
      <c r="O72" s="567">
        <v>1648.7</v>
      </c>
      <c r="P72" s="555">
        <f>G72-O72</f>
        <v>1.2999999999999545</v>
      </c>
      <c r="Q72" s="533">
        <v>379</v>
      </c>
      <c r="R72" s="533">
        <v>53906982</v>
      </c>
      <c r="S72" s="562">
        <v>41121</v>
      </c>
      <c r="T72" s="533"/>
      <c r="U72" s="534"/>
      <c r="V72" s="534"/>
      <c r="W72" s="533"/>
      <c r="X72" s="533"/>
      <c r="Y72" s="533"/>
      <c r="Z72" s="559"/>
    </row>
    <row r="73" spans="1:26" ht="25.5" customHeight="1">
      <c r="A73" s="551"/>
      <c r="B73" s="552">
        <v>41124</v>
      </c>
      <c r="C73" s="533">
        <v>72</v>
      </c>
      <c r="D73" s="533">
        <v>2574</v>
      </c>
      <c r="E73" s="553" t="s">
        <v>384</v>
      </c>
      <c r="F73" s="554" t="s">
        <v>193</v>
      </c>
      <c r="G73" s="572">
        <v>1796</v>
      </c>
      <c r="H73" s="533">
        <v>1512</v>
      </c>
      <c r="I73" s="551">
        <v>33</v>
      </c>
      <c r="J73" s="552">
        <v>41124</v>
      </c>
      <c r="K73" s="552">
        <v>41128</v>
      </c>
      <c r="L73" s="552">
        <v>41131</v>
      </c>
      <c r="M73" s="552">
        <v>41138</v>
      </c>
      <c r="N73" s="533" t="s">
        <v>559</v>
      </c>
      <c r="O73" s="567">
        <v>1796</v>
      </c>
      <c r="P73" s="555">
        <v>0</v>
      </c>
      <c r="Q73" s="533" t="s">
        <v>154</v>
      </c>
      <c r="R73" s="533"/>
      <c r="S73" s="562"/>
      <c r="T73" s="533"/>
      <c r="U73" s="534"/>
      <c r="V73" s="534"/>
      <c r="W73" s="533"/>
      <c r="X73" s="533"/>
      <c r="Y73" s="533"/>
      <c r="Z73" s="559"/>
    </row>
    <row r="74" spans="1:26" ht="25.5" customHeight="1">
      <c r="A74" s="551"/>
      <c r="B74" s="552">
        <v>41134</v>
      </c>
      <c r="C74" s="533">
        <v>73</v>
      </c>
      <c r="D74" s="533">
        <v>2646</v>
      </c>
      <c r="E74" s="553" t="s">
        <v>320</v>
      </c>
      <c r="F74" s="554" t="s">
        <v>455</v>
      </c>
      <c r="G74" s="572">
        <v>6289.38</v>
      </c>
      <c r="H74" s="533">
        <v>1649</v>
      </c>
      <c r="I74" s="551" t="s">
        <v>457</v>
      </c>
      <c r="J74" s="552">
        <v>41130</v>
      </c>
      <c r="K74" s="552">
        <v>41144</v>
      </c>
      <c r="L74" s="552">
        <v>41149</v>
      </c>
      <c r="M74" s="552">
        <v>41149</v>
      </c>
      <c r="N74" s="533" t="s">
        <v>560</v>
      </c>
      <c r="O74" s="567">
        <v>5973.84</v>
      </c>
      <c r="P74" s="555">
        <f>G74-O74</f>
        <v>315.53999999999996</v>
      </c>
      <c r="Q74" s="533">
        <v>434</v>
      </c>
      <c r="R74" s="533"/>
      <c r="S74" s="533"/>
      <c r="T74" s="533"/>
      <c r="U74" s="534"/>
      <c r="V74" s="534"/>
      <c r="W74" s="533"/>
      <c r="X74" s="533"/>
      <c r="Y74" s="533"/>
      <c r="Z74" s="559"/>
    </row>
    <row r="75" spans="1:26" ht="25.5" customHeight="1">
      <c r="A75" s="551"/>
      <c r="B75" s="552">
        <v>41158</v>
      </c>
      <c r="C75" s="612">
        <v>74</v>
      </c>
      <c r="D75" s="612">
        <v>2894</v>
      </c>
      <c r="E75" s="613" t="s">
        <v>527</v>
      </c>
      <c r="F75" s="580" t="s">
        <v>349</v>
      </c>
      <c r="G75" s="614">
        <v>2780</v>
      </c>
      <c r="H75" s="612">
        <v>1809</v>
      </c>
      <c r="I75" s="615">
        <v>37</v>
      </c>
      <c r="J75" s="526">
        <v>41158</v>
      </c>
      <c r="K75" s="526">
        <v>41165</v>
      </c>
      <c r="L75" s="526">
        <v>41170</v>
      </c>
      <c r="M75" s="526">
        <v>41163</v>
      </c>
      <c r="N75" s="612" t="s">
        <v>567</v>
      </c>
      <c r="O75" s="568">
        <v>2647</v>
      </c>
      <c r="P75" s="616">
        <f>G75-O75</f>
        <v>133</v>
      </c>
      <c r="Q75" s="612">
        <v>460</v>
      </c>
      <c r="R75" s="612"/>
      <c r="S75" s="612"/>
      <c r="T75" s="612"/>
      <c r="U75" s="617"/>
      <c r="V75" s="617"/>
      <c r="W75" s="612"/>
      <c r="X75" s="612"/>
      <c r="Y75" s="612"/>
      <c r="Z75" s="535"/>
    </row>
    <row r="76" spans="1:26" ht="29.25" customHeight="1">
      <c r="A76" s="551"/>
      <c r="B76" s="552">
        <v>41166</v>
      </c>
      <c r="C76" s="612">
        <v>75</v>
      </c>
      <c r="D76" s="612">
        <v>3048</v>
      </c>
      <c r="E76" s="613" t="s">
        <v>561</v>
      </c>
      <c r="F76" s="580" t="s">
        <v>189</v>
      </c>
      <c r="G76" s="614">
        <v>2020</v>
      </c>
      <c r="H76" s="612">
        <v>1940</v>
      </c>
      <c r="I76" s="615">
        <v>7</v>
      </c>
      <c r="J76" s="526">
        <v>41169</v>
      </c>
      <c r="K76" s="526">
        <v>41171</v>
      </c>
      <c r="L76" s="526">
        <v>41176</v>
      </c>
      <c r="M76" s="526">
        <v>41176</v>
      </c>
      <c r="N76" s="612" t="s">
        <v>588</v>
      </c>
      <c r="O76" s="568">
        <f>G76</f>
        <v>2020</v>
      </c>
      <c r="P76" s="616">
        <v>0</v>
      </c>
      <c r="Q76" s="612"/>
      <c r="R76" s="612"/>
      <c r="S76" s="612"/>
      <c r="T76" s="612"/>
      <c r="U76" s="617"/>
      <c r="V76" s="617"/>
      <c r="W76" s="612"/>
      <c r="X76" s="612"/>
      <c r="Y76" s="612"/>
      <c r="Z76" s="535"/>
    </row>
    <row r="77" spans="1:26" ht="30" customHeight="1">
      <c r="A77" s="551"/>
      <c r="B77" s="552">
        <v>41166</v>
      </c>
      <c r="C77" s="612">
        <v>76</v>
      </c>
      <c r="D77" s="612">
        <v>3033</v>
      </c>
      <c r="E77" s="618" t="s">
        <v>382</v>
      </c>
      <c r="F77" s="580" t="s">
        <v>322</v>
      </c>
      <c r="G77" s="614">
        <v>2020</v>
      </c>
      <c r="H77" s="612">
        <v>1943</v>
      </c>
      <c r="I77" s="615">
        <v>7</v>
      </c>
      <c r="J77" s="526">
        <v>41169</v>
      </c>
      <c r="K77" s="526">
        <v>41171</v>
      </c>
      <c r="L77" s="526">
        <v>41176</v>
      </c>
      <c r="M77" s="526">
        <v>41176</v>
      </c>
      <c r="N77" s="612" t="s">
        <v>588</v>
      </c>
      <c r="O77" s="568">
        <f aca="true" t="shared" si="2" ref="O77:O95">G77</f>
        <v>2020</v>
      </c>
      <c r="P77" s="616">
        <v>0</v>
      </c>
      <c r="Q77" s="612"/>
      <c r="R77" s="612"/>
      <c r="S77" s="612"/>
      <c r="T77" s="612"/>
      <c r="U77" s="617"/>
      <c r="V77" s="617"/>
      <c r="W77" s="612"/>
      <c r="X77" s="612"/>
      <c r="Y77" s="612"/>
      <c r="Z77" s="535"/>
    </row>
    <row r="78" spans="1:26" ht="25.5" customHeight="1">
      <c r="A78" s="551"/>
      <c r="B78" s="552">
        <v>41166</v>
      </c>
      <c r="C78" s="612">
        <v>77</v>
      </c>
      <c r="D78" s="612">
        <v>3044</v>
      </c>
      <c r="E78" s="613" t="s">
        <v>544</v>
      </c>
      <c r="F78" s="580" t="s">
        <v>191</v>
      </c>
      <c r="G78" s="614">
        <v>2020</v>
      </c>
      <c r="H78" s="612">
        <v>1944</v>
      </c>
      <c r="I78" s="615">
        <v>7</v>
      </c>
      <c r="J78" s="526">
        <v>41169</v>
      </c>
      <c r="K78" s="526">
        <v>41171</v>
      </c>
      <c r="L78" s="526">
        <v>41176</v>
      </c>
      <c r="M78" s="526">
        <v>41176</v>
      </c>
      <c r="N78" s="612" t="s">
        <v>588</v>
      </c>
      <c r="O78" s="568">
        <f t="shared" si="2"/>
        <v>2020</v>
      </c>
      <c r="P78" s="616">
        <v>0</v>
      </c>
      <c r="Q78" s="612"/>
      <c r="R78" s="612"/>
      <c r="S78" s="612"/>
      <c r="T78" s="612"/>
      <c r="U78" s="617"/>
      <c r="V78" s="617"/>
      <c r="W78" s="612"/>
      <c r="X78" s="612"/>
      <c r="Y78" s="612"/>
      <c r="Z78" s="535"/>
    </row>
    <row r="79" spans="1:26" ht="25.5" customHeight="1">
      <c r="A79" s="551"/>
      <c r="B79" s="552">
        <v>41166</v>
      </c>
      <c r="C79" s="612">
        <v>78</v>
      </c>
      <c r="D79" s="612">
        <v>3034</v>
      </c>
      <c r="E79" s="528" t="s">
        <v>383</v>
      </c>
      <c r="F79" s="573" t="s">
        <v>192</v>
      </c>
      <c r="G79" s="614">
        <v>2020</v>
      </c>
      <c r="H79" s="612">
        <v>1945</v>
      </c>
      <c r="I79" s="615">
        <v>7</v>
      </c>
      <c r="J79" s="526">
        <v>41169</v>
      </c>
      <c r="K79" s="526">
        <v>41171</v>
      </c>
      <c r="L79" s="526">
        <v>41176</v>
      </c>
      <c r="M79" s="526">
        <v>41176</v>
      </c>
      <c r="N79" s="612" t="s">
        <v>588</v>
      </c>
      <c r="O79" s="568">
        <f t="shared" si="2"/>
        <v>2020</v>
      </c>
      <c r="P79" s="616">
        <v>0</v>
      </c>
      <c r="Q79" s="527"/>
      <c r="R79" s="536"/>
      <c r="S79" s="536"/>
      <c r="T79" s="536"/>
      <c r="U79" s="536"/>
      <c r="V79" s="536"/>
      <c r="W79" s="536"/>
      <c r="X79" s="536"/>
      <c r="Y79" s="536"/>
      <c r="Z79" s="536"/>
    </row>
    <row r="80" spans="1:26" ht="25.5" customHeight="1">
      <c r="A80" s="551"/>
      <c r="B80" s="552">
        <v>41166</v>
      </c>
      <c r="C80" s="612">
        <v>79</v>
      </c>
      <c r="D80" s="612">
        <v>3040</v>
      </c>
      <c r="E80" s="528" t="s">
        <v>384</v>
      </c>
      <c r="F80" s="573" t="s">
        <v>193</v>
      </c>
      <c r="G80" s="614">
        <v>2020</v>
      </c>
      <c r="H80" s="612">
        <v>1946</v>
      </c>
      <c r="I80" s="615">
        <v>7</v>
      </c>
      <c r="J80" s="526">
        <v>41169</v>
      </c>
      <c r="K80" s="526">
        <v>41171</v>
      </c>
      <c r="L80" s="526">
        <v>41176</v>
      </c>
      <c r="M80" s="526">
        <v>41176</v>
      </c>
      <c r="N80" s="612" t="s">
        <v>588</v>
      </c>
      <c r="O80" s="568">
        <f t="shared" si="2"/>
        <v>2020</v>
      </c>
      <c r="P80" s="616">
        <v>0</v>
      </c>
      <c r="Q80" s="527"/>
      <c r="R80" s="536"/>
      <c r="S80" s="536"/>
      <c r="T80" s="536"/>
      <c r="U80" s="536"/>
      <c r="V80" s="536"/>
      <c r="W80" s="536"/>
      <c r="X80" s="536"/>
      <c r="Y80" s="536"/>
      <c r="Z80" s="536"/>
    </row>
    <row r="81" spans="1:26" ht="25.5" customHeight="1">
      <c r="A81" s="551"/>
      <c r="B81" s="552">
        <v>41166</v>
      </c>
      <c r="C81" s="612">
        <v>80</v>
      </c>
      <c r="D81" s="612">
        <v>3039</v>
      </c>
      <c r="E81" s="528" t="s">
        <v>105</v>
      </c>
      <c r="F81" s="573" t="s">
        <v>147</v>
      </c>
      <c r="G81" s="614">
        <v>2020</v>
      </c>
      <c r="H81" s="612">
        <v>1947</v>
      </c>
      <c r="I81" s="615">
        <v>7</v>
      </c>
      <c r="J81" s="526">
        <v>41169</v>
      </c>
      <c r="K81" s="526">
        <v>41171</v>
      </c>
      <c r="L81" s="526">
        <v>41176</v>
      </c>
      <c r="M81" s="526">
        <v>41176</v>
      </c>
      <c r="N81" s="612" t="s">
        <v>588</v>
      </c>
      <c r="O81" s="568">
        <f t="shared" si="2"/>
        <v>2020</v>
      </c>
      <c r="P81" s="616">
        <v>0</v>
      </c>
      <c r="Q81" s="527"/>
      <c r="R81" s="536"/>
      <c r="S81" s="536"/>
      <c r="T81" s="536"/>
      <c r="U81" s="536"/>
      <c r="V81" s="536"/>
      <c r="W81" s="536"/>
      <c r="X81" s="536"/>
      <c r="Y81" s="536"/>
      <c r="Z81" s="536"/>
    </row>
    <row r="82" spans="1:26" ht="25.5" customHeight="1">
      <c r="A82" s="551"/>
      <c r="B82" s="552">
        <v>41166</v>
      </c>
      <c r="C82" s="612">
        <v>81</v>
      </c>
      <c r="D82" s="612">
        <v>3052</v>
      </c>
      <c r="E82" s="528" t="s">
        <v>545</v>
      </c>
      <c r="F82" s="573" t="s">
        <v>194</v>
      </c>
      <c r="G82" s="614">
        <v>2020</v>
      </c>
      <c r="H82" s="612">
        <v>1948</v>
      </c>
      <c r="I82" s="615">
        <v>7</v>
      </c>
      <c r="J82" s="526">
        <v>41169</v>
      </c>
      <c r="K82" s="526">
        <v>41171</v>
      </c>
      <c r="L82" s="526">
        <v>41176</v>
      </c>
      <c r="M82" s="526">
        <v>41176</v>
      </c>
      <c r="N82" s="612" t="s">
        <v>588</v>
      </c>
      <c r="O82" s="568">
        <f>G82-P82</f>
        <v>2019.55</v>
      </c>
      <c r="P82" s="616">
        <v>0.45</v>
      </c>
      <c r="Q82" s="527" t="s">
        <v>599</v>
      </c>
      <c r="R82" s="536"/>
      <c r="S82" s="536"/>
      <c r="T82" s="536"/>
      <c r="U82" s="536"/>
      <c r="V82" s="536"/>
      <c r="W82" s="536"/>
      <c r="X82" s="536"/>
      <c r="Y82" s="536"/>
      <c r="Z82" s="536"/>
    </row>
    <row r="83" spans="1:26" ht="25.5" customHeight="1">
      <c r="A83" s="551"/>
      <c r="B83" s="552">
        <v>41166</v>
      </c>
      <c r="C83" s="612">
        <v>82</v>
      </c>
      <c r="D83" s="612">
        <v>3035</v>
      </c>
      <c r="E83" s="528" t="s">
        <v>562</v>
      </c>
      <c r="F83" s="573" t="s">
        <v>355</v>
      </c>
      <c r="G83" s="614">
        <v>2020</v>
      </c>
      <c r="H83" s="612">
        <v>1949</v>
      </c>
      <c r="I83" s="615">
        <v>7</v>
      </c>
      <c r="J83" s="526">
        <v>41169</v>
      </c>
      <c r="K83" s="526">
        <v>41171</v>
      </c>
      <c r="L83" s="526">
        <v>41176</v>
      </c>
      <c r="M83" s="526">
        <v>41176</v>
      </c>
      <c r="N83" s="612" t="s">
        <v>588</v>
      </c>
      <c r="O83" s="568">
        <f t="shared" si="2"/>
        <v>2020</v>
      </c>
      <c r="P83" s="616">
        <v>0</v>
      </c>
      <c r="Q83" s="527"/>
      <c r="R83" s="536"/>
      <c r="S83" s="536"/>
      <c r="T83" s="536"/>
      <c r="U83" s="536"/>
      <c r="V83" s="536"/>
      <c r="W83" s="536"/>
      <c r="X83" s="536"/>
      <c r="Y83" s="536"/>
      <c r="Z83" s="536"/>
    </row>
    <row r="84" spans="1:26" ht="25.5" customHeight="1">
      <c r="A84" s="551"/>
      <c r="B84" s="552">
        <v>41166</v>
      </c>
      <c r="C84" s="612">
        <v>83</v>
      </c>
      <c r="D84" s="612">
        <v>3036</v>
      </c>
      <c r="E84" s="528" t="s">
        <v>527</v>
      </c>
      <c r="F84" s="573" t="s">
        <v>349</v>
      </c>
      <c r="G84" s="614">
        <v>2020</v>
      </c>
      <c r="H84" s="612">
        <v>1950</v>
      </c>
      <c r="I84" s="615">
        <v>7</v>
      </c>
      <c r="J84" s="526">
        <v>41169</v>
      </c>
      <c r="K84" s="526">
        <v>41171</v>
      </c>
      <c r="L84" s="526">
        <v>41176</v>
      </c>
      <c r="M84" s="526">
        <v>41176</v>
      </c>
      <c r="N84" s="612" t="s">
        <v>588</v>
      </c>
      <c r="O84" s="568">
        <f t="shared" si="2"/>
        <v>2020</v>
      </c>
      <c r="P84" s="616">
        <v>0</v>
      </c>
      <c r="Q84" s="527"/>
      <c r="R84" s="536"/>
      <c r="S84" s="536"/>
      <c r="T84" s="536"/>
      <c r="U84" s="536"/>
      <c r="V84" s="536"/>
      <c r="W84" s="536"/>
      <c r="X84" s="536"/>
      <c r="Y84" s="536"/>
      <c r="Z84" s="536"/>
    </row>
    <row r="85" spans="1:26" ht="25.5" customHeight="1">
      <c r="A85" s="551"/>
      <c r="B85" s="552">
        <v>41166</v>
      </c>
      <c r="C85" s="612">
        <v>84</v>
      </c>
      <c r="D85" s="612">
        <v>3043</v>
      </c>
      <c r="E85" s="528" t="s">
        <v>546</v>
      </c>
      <c r="F85" s="573" t="s">
        <v>197</v>
      </c>
      <c r="G85" s="614">
        <v>2020</v>
      </c>
      <c r="H85" s="612">
        <v>1951</v>
      </c>
      <c r="I85" s="615">
        <v>7</v>
      </c>
      <c r="J85" s="526">
        <v>41169</v>
      </c>
      <c r="K85" s="526">
        <v>41171</v>
      </c>
      <c r="L85" s="526">
        <v>41176</v>
      </c>
      <c r="M85" s="526">
        <v>41176</v>
      </c>
      <c r="N85" s="612" t="s">
        <v>588</v>
      </c>
      <c r="O85" s="568">
        <f t="shared" si="2"/>
        <v>2020</v>
      </c>
      <c r="P85" s="616">
        <v>0</v>
      </c>
      <c r="Q85" s="527"/>
      <c r="R85" s="536"/>
      <c r="S85" s="536"/>
      <c r="T85" s="536"/>
      <c r="U85" s="536"/>
      <c r="V85" s="536"/>
      <c r="W85" s="536"/>
      <c r="X85" s="536"/>
      <c r="Y85" s="536"/>
      <c r="Z85" s="536"/>
    </row>
    <row r="86" spans="1:26" ht="25.5" customHeight="1">
      <c r="A86" s="551"/>
      <c r="B86" s="552">
        <v>41166</v>
      </c>
      <c r="C86" s="612">
        <v>85</v>
      </c>
      <c r="D86" s="612">
        <v>3041</v>
      </c>
      <c r="E86" s="528" t="s">
        <v>390</v>
      </c>
      <c r="F86" s="573" t="s">
        <v>198</v>
      </c>
      <c r="G86" s="614">
        <v>2020</v>
      </c>
      <c r="H86" s="612">
        <v>1952</v>
      </c>
      <c r="I86" s="615">
        <v>7</v>
      </c>
      <c r="J86" s="526">
        <v>41169</v>
      </c>
      <c r="K86" s="526">
        <v>41171</v>
      </c>
      <c r="L86" s="526">
        <v>41176</v>
      </c>
      <c r="M86" s="526">
        <v>41176</v>
      </c>
      <c r="N86" s="612" t="s">
        <v>588</v>
      </c>
      <c r="O86" s="568">
        <f t="shared" si="2"/>
        <v>2020</v>
      </c>
      <c r="P86" s="616">
        <v>0</v>
      </c>
      <c r="Q86" s="527"/>
      <c r="R86" s="536"/>
      <c r="S86" s="536"/>
      <c r="T86" s="536"/>
      <c r="U86" s="536"/>
      <c r="V86" s="536"/>
      <c r="W86" s="536"/>
      <c r="X86" s="536"/>
      <c r="Y86" s="536"/>
      <c r="Z86" s="536"/>
    </row>
    <row r="87" spans="1:26" ht="25.5" customHeight="1">
      <c r="A87" s="551"/>
      <c r="B87" s="552">
        <v>41166</v>
      </c>
      <c r="C87" s="612">
        <v>86</v>
      </c>
      <c r="D87" s="612">
        <v>3038</v>
      </c>
      <c r="E87" s="528" t="s">
        <v>469</v>
      </c>
      <c r="F87" s="573" t="s">
        <v>333</v>
      </c>
      <c r="G87" s="614">
        <v>2020</v>
      </c>
      <c r="H87" s="612">
        <v>1953</v>
      </c>
      <c r="I87" s="615">
        <v>7</v>
      </c>
      <c r="J87" s="526">
        <v>41169</v>
      </c>
      <c r="K87" s="526">
        <v>41171</v>
      </c>
      <c r="L87" s="526">
        <v>41176</v>
      </c>
      <c r="M87" s="526">
        <v>41176</v>
      </c>
      <c r="N87" s="612" t="s">
        <v>588</v>
      </c>
      <c r="O87" s="568">
        <f t="shared" si="2"/>
        <v>2020</v>
      </c>
      <c r="P87" s="616">
        <v>0</v>
      </c>
      <c r="Q87" s="527"/>
      <c r="R87" s="536"/>
      <c r="S87" s="536"/>
      <c r="T87" s="536"/>
      <c r="U87" s="536"/>
      <c r="V87" s="536"/>
      <c r="W87" s="536"/>
      <c r="X87" s="536"/>
      <c r="Y87" s="536"/>
      <c r="Z87" s="536"/>
    </row>
    <row r="88" spans="1:26" ht="25.5" customHeight="1">
      <c r="A88" s="551"/>
      <c r="B88" s="552">
        <v>41166</v>
      </c>
      <c r="C88" s="612">
        <v>87</v>
      </c>
      <c r="D88" s="612">
        <v>3037</v>
      </c>
      <c r="E88" s="528" t="s">
        <v>392</v>
      </c>
      <c r="F88" s="573" t="s">
        <v>200</v>
      </c>
      <c r="G88" s="614">
        <v>2020</v>
      </c>
      <c r="H88" s="612">
        <v>1954</v>
      </c>
      <c r="I88" s="615">
        <v>7</v>
      </c>
      <c r="J88" s="526">
        <v>41169</v>
      </c>
      <c r="K88" s="526">
        <v>41171</v>
      </c>
      <c r="L88" s="526">
        <v>41176</v>
      </c>
      <c r="M88" s="526">
        <v>41176</v>
      </c>
      <c r="N88" s="612" t="s">
        <v>588</v>
      </c>
      <c r="O88" s="568">
        <v>2012</v>
      </c>
      <c r="P88" s="628">
        <f>G88-O88</f>
        <v>8</v>
      </c>
      <c r="Q88" s="527">
        <v>477</v>
      </c>
      <c r="R88" s="536"/>
      <c r="S88" s="536"/>
      <c r="T88" s="536"/>
      <c r="U88" s="536"/>
      <c r="V88" s="536"/>
      <c r="W88" s="536"/>
      <c r="X88" s="536"/>
      <c r="Y88" s="536"/>
      <c r="Z88" s="536"/>
    </row>
    <row r="89" spans="1:26" ht="25.5" customHeight="1">
      <c r="A89" s="551"/>
      <c r="B89" s="552">
        <v>41166</v>
      </c>
      <c r="C89" s="612">
        <v>88</v>
      </c>
      <c r="D89" s="612">
        <v>3042</v>
      </c>
      <c r="E89" s="528" t="s">
        <v>563</v>
      </c>
      <c r="F89" s="573" t="s">
        <v>201</v>
      </c>
      <c r="G89" s="614">
        <v>2020</v>
      </c>
      <c r="H89" s="627">
        <v>41176</v>
      </c>
      <c r="I89" s="615">
        <v>7</v>
      </c>
      <c r="J89" s="526">
        <v>41169</v>
      </c>
      <c r="K89" s="526">
        <v>41171</v>
      </c>
      <c r="L89" s="526">
        <v>41176</v>
      </c>
      <c r="M89" s="526">
        <v>41176</v>
      </c>
      <c r="N89" s="612" t="s">
        <v>588</v>
      </c>
      <c r="O89" s="568">
        <f t="shared" si="2"/>
        <v>2020</v>
      </c>
      <c r="P89" s="616">
        <v>0</v>
      </c>
      <c r="Q89" s="527"/>
      <c r="R89" s="536"/>
      <c r="S89" s="536"/>
      <c r="T89" s="536"/>
      <c r="U89" s="536"/>
      <c r="V89" s="536"/>
      <c r="W89" s="536"/>
      <c r="X89" s="536"/>
      <c r="Y89" s="536"/>
      <c r="Z89" s="536"/>
    </row>
    <row r="90" spans="1:26" ht="30.75" customHeight="1">
      <c r="A90" s="551"/>
      <c r="B90" s="552">
        <v>41166</v>
      </c>
      <c r="C90" s="612">
        <v>89</v>
      </c>
      <c r="D90" s="612">
        <v>3046</v>
      </c>
      <c r="E90" s="528" t="s">
        <v>547</v>
      </c>
      <c r="F90" s="573" t="s">
        <v>351</v>
      </c>
      <c r="G90" s="614">
        <v>2020</v>
      </c>
      <c r="H90" s="612">
        <v>1956</v>
      </c>
      <c r="I90" s="615">
        <v>7</v>
      </c>
      <c r="J90" s="526">
        <v>41169</v>
      </c>
      <c r="K90" s="526">
        <v>41171</v>
      </c>
      <c r="L90" s="526">
        <v>41176</v>
      </c>
      <c r="M90" s="526">
        <v>41176</v>
      </c>
      <c r="N90" s="612" t="s">
        <v>588</v>
      </c>
      <c r="O90" s="568">
        <f t="shared" si="2"/>
        <v>2020</v>
      </c>
      <c r="P90" s="616">
        <v>0</v>
      </c>
      <c r="Q90" s="527"/>
      <c r="R90" s="536"/>
      <c r="S90" s="536"/>
      <c r="T90" s="536"/>
      <c r="U90" s="536"/>
      <c r="V90" s="536"/>
      <c r="W90" s="536"/>
      <c r="X90" s="536"/>
      <c r="Y90" s="536"/>
      <c r="Z90" s="536"/>
    </row>
    <row r="91" spans="1:26" ht="25.5" customHeight="1">
      <c r="A91" s="551"/>
      <c r="B91" s="552">
        <v>41166</v>
      </c>
      <c r="C91" s="612">
        <v>90</v>
      </c>
      <c r="D91" s="612">
        <v>3047</v>
      </c>
      <c r="E91" s="528" t="s">
        <v>564</v>
      </c>
      <c r="F91" s="573" t="s">
        <v>347</v>
      </c>
      <c r="G91" s="614">
        <v>2020</v>
      </c>
      <c r="H91" s="612">
        <v>1957</v>
      </c>
      <c r="I91" s="615">
        <v>7</v>
      </c>
      <c r="J91" s="526">
        <v>41169</v>
      </c>
      <c r="K91" s="526">
        <v>41171</v>
      </c>
      <c r="L91" s="526">
        <v>41176</v>
      </c>
      <c r="M91" s="526">
        <v>41176</v>
      </c>
      <c r="N91" s="612" t="s">
        <v>588</v>
      </c>
      <c r="O91" s="568">
        <v>2019.63</v>
      </c>
      <c r="P91" s="628">
        <f>G91-O91</f>
        <v>0.36999999999989086</v>
      </c>
      <c r="Q91" s="527">
        <v>478</v>
      </c>
      <c r="R91" s="536"/>
      <c r="S91" s="536"/>
      <c r="T91" s="536"/>
      <c r="U91" s="536"/>
      <c r="V91" s="536"/>
      <c r="W91" s="536"/>
      <c r="X91" s="536"/>
      <c r="Y91" s="536"/>
      <c r="Z91" s="536"/>
    </row>
    <row r="92" spans="1:26" ht="25.5" customHeight="1">
      <c r="A92" s="551"/>
      <c r="B92" s="552">
        <v>41166</v>
      </c>
      <c r="C92" s="612">
        <v>91</v>
      </c>
      <c r="D92" s="612">
        <v>3045</v>
      </c>
      <c r="E92" s="528" t="s">
        <v>396</v>
      </c>
      <c r="F92" s="573" t="s">
        <v>202</v>
      </c>
      <c r="G92" s="614">
        <v>2020</v>
      </c>
      <c r="H92" s="612">
        <v>1958</v>
      </c>
      <c r="I92" s="615">
        <v>7</v>
      </c>
      <c r="J92" s="526">
        <v>41169</v>
      </c>
      <c r="K92" s="526">
        <v>41171</v>
      </c>
      <c r="L92" s="526">
        <v>41176</v>
      </c>
      <c r="M92" s="526">
        <v>41176</v>
      </c>
      <c r="N92" s="612" t="s">
        <v>588</v>
      </c>
      <c r="O92" s="568">
        <f t="shared" si="2"/>
        <v>2020</v>
      </c>
      <c r="P92" s="616">
        <v>0</v>
      </c>
      <c r="Q92" s="527"/>
      <c r="R92" s="536"/>
      <c r="S92" s="536"/>
      <c r="T92" s="536"/>
      <c r="U92" s="536"/>
      <c r="V92" s="536"/>
      <c r="W92" s="536"/>
      <c r="X92" s="536"/>
      <c r="Y92" s="536"/>
      <c r="Z92" s="536"/>
    </row>
    <row r="93" spans="1:26" ht="25.5" customHeight="1">
      <c r="A93" s="551"/>
      <c r="B93" s="552">
        <v>41166</v>
      </c>
      <c r="C93" s="612">
        <v>92</v>
      </c>
      <c r="D93" s="612">
        <v>3051</v>
      </c>
      <c r="E93" s="528" t="s">
        <v>565</v>
      </c>
      <c r="F93" s="573" t="s">
        <v>203</v>
      </c>
      <c r="G93" s="614">
        <v>2020</v>
      </c>
      <c r="H93" s="612">
        <v>1959</v>
      </c>
      <c r="I93" s="615">
        <v>7</v>
      </c>
      <c r="J93" s="526">
        <v>41169</v>
      </c>
      <c r="K93" s="526">
        <v>41171</v>
      </c>
      <c r="L93" s="526">
        <v>41176</v>
      </c>
      <c r="M93" s="526">
        <v>41176</v>
      </c>
      <c r="N93" s="612" t="s">
        <v>588</v>
      </c>
      <c r="O93" s="568">
        <v>2012</v>
      </c>
      <c r="P93" s="628">
        <f>G93-O93</f>
        <v>8</v>
      </c>
      <c r="Q93" s="527">
        <v>476</v>
      </c>
      <c r="R93" s="536"/>
      <c r="S93" s="536"/>
      <c r="T93" s="536"/>
      <c r="U93" s="536"/>
      <c r="V93" s="536"/>
      <c r="W93" s="536"/>
      <c r="X93" s="536"/>
      <c r="Y93" s="536"/>
      <c r="Z93" s="536"/>
    </row>
    <row r="94" spans="1:26" ht="36" customHeight="1">
      <c r="A94" s="551"/>
      <c r="B94" s="552">
        <v>41166</v>
      </c>
      <c r="C94" s="612">
        <v>93</v>
      </c>
      <c r="D94" s="612">
        <v>3050</v>
      </c>
      <c r="E94" s="619" t="s">
        <v>100</v>
      </c>
      <c r="F94" s="573" t="s">
        <v>295</v>
      </c>
      <c r="G94" s="614">
        <v>2020</v>
      </c>
      <c r="H94" s="612">
        <v>1960</v>
      </c>
      <c r="I94" s="615">
        <v>7</v>
      </c>
      <c r="J94" s="526">
        <v>41169</v>
      </c>
      <c r="K94" s="526">
        <v>41171</v>
      </c>
      <c r="L94" s="526">
        <v>41176</v>
      </c>
      <c r="M94" s="526">
        <v>41176</v>
      </c>
      <c r="N94" s="612" t="s">
        <v>588</v>
      </c>
      <c r="O94" s="568">
        <f t="shared" si="2"/>
        <v>2020</v>
      </c>
      <c r="P94" s="616">
        <v>0</v>
      </c>
      <c r="Q94" s="527"/>
      <c r="R94" s="536"/>
      <c r="S94" s="536"/>
      <c r="T94" s="536"/>
      <c r="U94" s="536"/>
      <c r="V94" s="536"/>
      <c r="W94" s="536"/>
      <c r="X94" s="536"/>
      <c r="Y94" s="536"/>
      <c r="Z94" s="536"/>
    </row>
    <row r="95" spans="1:26" ht="31.5" customHeight="1">
      <c r="A95" s="551"/>
      <c r="B95" s="552">
        <v>41166</v>
      </c>
      <c r="C95" s="612">
        <v>94</v>
      </c>
      <c r="D95" s="612">
        <v>3049</v>
      </c>
      <c r="E95" s="528" t="s">
        <v>566</v>
      </c>
      <c r="F95" s="573" t="s">
        <v>205</v>
      </c>
      <c r="G95" s="614">
        <v>2020</v>
      </c>
      <c r="H95" s="612">
        <v>1961</v>
      </c>
      <c r="I95" s="615">
        <v>7</v>
      </c>
      <c r="J95" s="526">
        <v>41169</v>
      </c>
      <c r="K95" s="526">
        <v>41171</v>
      </c>
      <c r="L95" s="526">
        <v>41176</v>
      </c>
      <c r="M95" s="526">
        <v>41176</v>
      </c>
      <c r="N95" s="612" t="s">
        <v>588</v>
      </c>
      <c r="O95" s="568">
        <f t="shared" si="2"/>
        <v>2020</v>
      </c>
      <c r="P95" s="616">
        <v>0</v>
      </c>
      <c r="Q95" s="527"/>
      <c r="R95" s="536"/>
      <c r="S95" s="536"/>
      <c r="T95" s="536"/>
      <c r="U95" s="536"/>
      <c r="V95" s="536"/>
      <c r="W95" s="536"/>
      <c r="X95" s="536"/>
      <c r="Y95" s="536"/>
      <c r="Z95" s="536"/>
    </row>
    <row r="96" spans="1:26" ht="31.5" customHeight="1">
      <c r="A96" s="551"/>
      <c r="B96" s="552">
        <v>41170</v>
      </c>
      <c r="C96" s="612">
        <v>95</v>
      </c>
      <c r="D96" s="612">
        <v>3100</v>
      </c>
      <c r="E96" s="528" t="s">
        <v>320</v>
      </c>
      <c r="F96" s="573" t="s">
        <v>455</v>
      </c>
      <c r="G96" s="614">
        <v>5093.24</v>
      </c>
      <c r="H96" s="612">
        <v>1995</v>
      </c>
      <c r="I96" s="551" t="s">
        <v>457</v>
      </c>
      <c r="J96" s="526">
        <v>41169</v>
      </c>
      <c r="K96" s="526">
        <v>41176</v>
      </c>
      <c r="L96" s="526">
        <v>41179</v>
      </c>
      <c r="M96" s="526">
        <v>41178</v>
      </c>
      <c r="N96" s="612" t="s">
        <v>595</v>
      </c>
      <c r="O96" s="628">
        <f>G96-P96</f>
        <v>4953.09</v>
      </c>
      <c r="P96" s="616">
        <v>140.15</v>
      </c>
      <c r="Q96" s="527">
        <v>493</v>
      </c>
      <c r="R96" s="536"/>
      <c r="S96" s="536"/>
      <c r="T96" s="536"/>
      <c r="U96" s="536"/>
      <c r="V96" s="536"/>
      <c r="W96" s="536"/>
      <c r="X96" s="536"/>
      <c r="Y96" s="536"/>
      <c r="Z96" s="536"/>
    </row>
    <row r="97" spans="1:26" ht="25.5" customHeight="1">
      <c r="A97" s="552"/>
      <c r="B97" s="552">
        <v>41193</v>
      </c>
      <c r="C97" s="612">
        <v>96</v>
      </c>
      <c r="D97" s="612">
        <v>3459</v>
      </c>
      <c r="E97" s="528" t="s">
        <v>320</v>
      </c>
      <c r="F97" s="573" t="s">
        <v>455</v>
      </c>
      <c r="G97" s="614">
        <v>5972.74</v>
      </c>
      <c r="H97" s="551">
        <v>2313</v>
      </c>
      <c r="I97" s="551" t="s">
        <v>457</v>
      </c>
      <c r="J97" s="526">
        <v>41197</v>
      </c>
      <c r="K97" s="526">
        <v>41206</v>
      </c>
      <c r="L97" s="526">
        <v>41211</v>
      </c>
      <c r="M97" s="526">
        <v>41208</v>
      </c>
      <c r="N97" s="612" t="s">
        <v>689</v>
      </c>
      <c r="O97" s="628">
        <v>5934.78</v>
      </c>
      <c r="P97" s="616">
        <f>+G97-O97</f>
        <v>37.960000000000036</v>
      </c>
      <c r="Q97" s="527" t="s">
        <v>599</v>
      </c>
      <c r="R97" s="536"/>
      <c r="S97" s="536"/>
      <c r="T97" s="536"/>
      <c r="U97" s="536"/>
      <c r="V97" s="536"/>
      <c r="W97" s="536"/>
      <c r="X97" s="536"/>
      <c r="Y97" s="536"/>
      <c r="Z97" s="552"/>
    </row>
    <row r="98" spans="1:26" ht="25.5" customHeight="1">
      <c r="A98" s="552"/>
      <c r="B98" s="552" t="s">
        <v>675</v>
      </c>
      <c r="C98" s="612">
        <v>97</v>
      </c>
      <c r="D98" s="612">
        <v>3492</v>
      </c>
      <c r="E98" s="528" t="s">
        <v>569</v>
      </c>
      <c r="F98" s="573" t="s">
        <v>191</v>
      </c>
      <c r="G98" s="614">
        <v>4301.5</v>
      </c>
      <c r="H98" s="551">
        <v>2398</v>
      </c>
      <c r="I98" s="551">
        <v>31</v>
      </c>
      <c r="J98" s="526">
        <v>41200</v>
      </c>
      <c r="K98" s="526">
        <v>41207</v>
      </c>
      <c r="L98" s="526">
        <v>41212</v>
      </c>
      <c r="M98" s="526">
        <v>41207</v>
      </c>
      <c r="N98" s="612" t="s">
        <v>676</v>
      </c>
      <c r="O98" s="628">
        <v>3047.5</v>
      </c>
      <c r="P98" s="616">
        <v>1254</v>
      </c>
      <c r="Q98" s="527" t="s">
        <v>599</v>
      </c>
      <c r="R98" s="536"/>
      <c r="S98" s="536"/>
      <c r="T98" s="536"/>
      <c r="U98" s="536"/>
      <c r="V98" s="536"/>
      <c r="W98" s="536"/>
      <c r="X98" s="536"/>
      <c r="Y98" s="536"/>
      <c r="Z98" s="552"/>
    </row>
    <row r="99" spans="1:26" s="679" customFormat="1" ht="25.5" customHeight="1">
      <c r="A99" s="552"/>
      <c r="B99" s="552">
        <v>41219</v>
      </c>
      <c r="C99" s="612"/>
      <c r="D99" s="612" t="s">
        <v>769</v>
      </c>
      <c r="E99" s="676" t="s">
        <v>789</v>
      </c>
      <c r="F99" s="677" t="s">
        <v>189</v>
      </c>
      <c r="G99" s="614">
        <v>6020</v>
      </c>
      <c r="H99" s="551">
        <v>2522</v>
      </c>
      <c r="I99" s="551">
        <v>7</v>
      </c>
      <c r="J99" s="526">
        <v>41220</v>
      </c>
      <c r="K99" s="526">
        <v>41222</v>
      </c>
      <c r="L99" s="526">
        <v>41228</v>
      </c>
      <c r="M99" s="526">
        <v>41229</v>
      </c>
      <c r="N99" s="612" t="s">
        <v>808</v>
      </c>
      <c r="O99" s="614">
        <v>6020</v>
      </c>
      <c r="P99" s="616">
        <v>0</v>
      </c>
      <c r="Q99" s="612"/>
      <c r="R99" s="678"/>
      <c r="S99" s="678"/>
      <c r="T99" s="678"/>
      <c r="U99" s="678"/>
      <c r="V99" s="678"/>
      <c r="W99" s="678"/>
      <c r="X99" s="678"/>
      <c r="Y99" s="678"/>
      <c r="Z99" s="552"/>
    </row>
    <row r="100" spans="1:26" ht="25.5" customHeight="1">
      <c r="A100" s="552"/>
      <c r="B100" s="552">
        <v>41219</v>
      </c>
      <c r="C100" s="612"/>
      <c r="D100" s="612" t="s">
        <v>770</v>
      </c>
      <c r="E100" s="528" t="s">
        <v>790</v>
      </c>
      <c r="F100" s="573" t="s">
        <v>190</v>
      </c>
      <c r="G100" s="614">
        <v>6020</v>
      </c>
      <c r="H100" s="551">
        <v>2523</v>
      </c>
      <c r="I100" s="551">
        <v>7</v>
      </c>
      <c r="J100" s="526">
        <v>41220</v>
      </c>
      <c r="K100" s="526">
        <v>41222</v>
      </c>
      <c r="L100" s="526">
        <v>41228</v>
      </c>
      <c r="M100" s="526">
        <v>41229</v>
      </c>
      <c r="N100" s="612" t="s">
        <v>808</v>
      </c>
      <c r="O100" s="614">
        <v>6020</v>
      </c>
      <c r="P100" s="616">
        <v>0</v>
      </c>
      <c r="Q100" s="527"/>
      <c r="R100" s="536"/>
      <c r="S100" s="536"/>
      <c r="T100" s="536"/>
      <c r="U100" s="536"/>
      <c r="V100" s="536"/>
      <c r="W100" s="536"/>
      <c r="X100" s="536"/>
      <c r="Y100" s="536"/>
      <c r="Z100" s="552"/>
    </row>
    <row r="101" spans="1:26" ht="25.5" customHeight="1">
      <c r="A101" s="552"/>
      <c r="B101" s="552">
        <v>41219</v>
      </c>
      <c r="C101" s="612"/>
      <c r="D101" s="612" t="s">
        <v>771</v>
      </c>
      <c r="E101" s="528" t="s">
        <v>791</v>
      </c>
      <c r="F101" s="573" t="s">
        <v>191</v>
      </c>
      <c r="G101" s="614">
        <v>6020</v>
      </c>
      <c r="H101" s="551">
        <v>2525</v>
      </c>
      <c r="I101" s="551">
        <v>7</v>
      </c>
      <c r="J101" s="526">
        <v>41220</v>
      </c>
      <c r="K101" s="526">
        <v>41222</v>
      </c>
      <c r="L101" s="526">
        <v>41225</v>
      </c>
      <c r="M101" s="526">
        <v>41229</v>
      </c>
      <c r="N101" s="612" t="s">
        <v>808</v>
      </c>
      <c r="O101" s="614">
        <v>6020</v>
      </c>
      <c r="P101" s="616">
        <v>0</v>
      </c>
      <c r="Q101" s="527"/>
      <c r="R101" s="536"/>
      <c r="S101" s="536"/>
      <c r="T101" s="536"/>
      <c r="U101" s="536"/>
      <c r="V101" s="536"/>
      <c r="W101" s="536"/>
      <c r="X101" s="536"/>
      <c r="Y101" s="536"/>
      <c r="Z101" s="552"/>
    </row>
    <row r="102" spans="1:26" ht="25.5" customHeight="1">
      <c r="A102" s="552"/>
      <c r="B102" s="552">
        <v>41219</v>
      </c>
      <c r="C102" s="612"/>
      <c r="D102" s="612" t="s">
        <v>772</v>
      </c>
      <c r="E102" s="528" t="s">
        <v>792</v>
      </c>
      <c r="F102" s="573" t="s">
        <v>192</v>
      </c>
      <c r="G102" s="614">
        <v>6020</v>
      </c>
      <c r="H102" s="551">
        <v>2526</v>
      </c>
      <c r="I102" s="551">
        <v>7</v>
      </c>
      <c r="J102" s="526">
        <v>41220</v>
      </c>
      <c r="K102" s="526">
        <v>41222</v>
      </c>
      <c r="L102" s="526">
        <v>41228</v>
      </c>
      <c r="M102" s="526">
        <v>41229</v>
      </c>
      <c r="N102" s="612" t="s">
        <v>808</v>
      </c>
      <c r="O102" s="628">
        <v>6016.04</v>
      </c>
      <c r="P102" s="616">
        <f>G103-O102</f>
        <v>3.9600000000000364</v>
      </c>
      <c r="Q102" s="527" t="s">
        <v>813</v>
      </c>
      <c r="R102" s="536"/>
      <c r="S102" s="536"/>
      <c r="T102" s="680">
        <v>41243</v>
      </c>
      <c r="U102" s="536"/>
      <c r="V102" s="536"/>
      <c r="W102" s="536"/>
      <c r="X102" s="536"/>
      <c r="Y102" s="536"/>
      <c r="Z102" s="552"/>
    </row>
    <row r="103" spans="1:26" ht="25.5" customHeight="1">
      <c r="A103" s="552"/>
      <c r="B103" s="552">
        <v>41219</v>
      </c>
      <c r="C103" s="612"/>
      <c r="D103" s="612" t="s">
        <v>773</v>
      </c>
      <c r="E103" s="528" t="s">
        <v>793</v>
      </c>
      <c r="F103" s="573" t="s">
        <v>193</v>
      </c>
      <c r="G103" s="614">
        <v>6020</v>
      </c>
      <c r="H103" s="551">
        <v>2527</v>
      </c>
      <c r="I103" s="551">
        <v>7</v>
      </c>
      <c r="J103" s="526">
        <v>41220</v>
      </c>
      <c r="K103" s="526">
        <v>41222</v>
      </c>
      <c r="L103" s="526">
        <v>41228</v>
      </c>
      <c r="M103" s="526">
        <v>41233</v>
      </c>
      <c r="N103" s="612" t="s">
        <v>808</v>
      </c>
      <c r="O103" s="614">
        <v>6020</v>
      </c>
      <c r="P103" s="616">
        <v>0</v>
      </c>
      <c r="Q103" s="527"/>
      <c r="R103" s="536"/>
      <c r="S103" s="536"/>
      <c r="T103" s="536"/>
      <c r="U103" s="536"/>
      <c r="V103" s="536"/>
      <c r="W103" s="536"/>
      <c r="X103" s="536"/>
      <c r="Y103" s="536"/>
      <c r="Z103" s="552"/>
    </row>
    <row r="104" spans="1:26" ht="25.5" customHeight="1">
      <c r="A104" s="552"/>
      <c r="B104" s="552">
        <v>41219</v>
      </c>
      <c r="C104" s="612"/>
      <c r="D104" s="612" t="s">
        <v>774</v>
      </c>
      <c r="E104" s="528" t="s">
        <v>812</v>
      </c>
      <c r="F104" s="573" t="s">
        <v>147</v>
      </c>
      <c r="G104" s="614">
        <v>6020</v>
      </c>
      <c r="H104" s="551">
        <v>2528</v>
      </c>
      <c r="I104" s="551">
        <v>7</v>
      </c>
      <c r="J104" s="526">
        <v>41220</v>
      </c>
      <c r="K104" s="526">
        <v>41222</v>
      </c>
      <c r="L104" s="526">
        <v>41228</v>
      </c>
      <c r="M104" s="526">
        <v>41229</v>
      </c>
      <c r="N104" s="612" t="s">
        <v>808</v>
      </c>
      <c r="O104" s="614">
        <v>6020</v>
      </c>
      <c r="P104" s="616">
        <v>0</v>
      </c>
      <c r="Q104" s="527"/>
      <c r="R104" s="536"/>
      <c r="S104" s="536"/>
      <c r="T104" s="536"/>
      <c r="U104" s="536"/>
      <c r="V104" s="536"/>
      <c r="W104" s="536"/>
      <c r="X104" s="536"/>
      <c r="Y104" s="536"/>
      <c r="Z104" s="552"/>
    </row>
    <row r="105" spans="1:26" ht="25.5" customHeight="1">
      <c r="A105" s="552"/>
      <c r="B105" s="552">
        <v>41219</v>
      </c>
      <c r="C105" s="612"/>
      <c r="D105" s="612" t="s">
        <v>775</v>
      </c>
      <c r="E105" s="528" t="s">
        <v>794</v>
      </c>
      <c r="F105" s="573" t="s">
        <v>288</v>
      </c>
      <c r="G105" s="614">
        <v>6020</v>
      </c>
      <c r="H105" s="551">
        <v>2529</v>
      </c>
      <c r="I105" s="551">
        <v>7</v>
      </c>
      <c r="J105" s="526">
        <v>41220</v>
      </c>
      <c r="K105" s="526">
        <v>41222</v>
      </c>
      <c r="L105" s="526">
        <v>41228</v>
      </c>
      <c r="M105" s="526">
        <v>41229</v>
      </c>
      <c r="N105" s="612" t="s">
        <v>808</v>
      </c>
      <c r="O105" s="614">
        <v>6020</v>
      </c>
      <c r="P105" s="616">
        <v>0</v>
      </c>
      <c r="Q105" s="527"/>
      <c r="R105" s="536"/>
      <c r="S105" s="536"/>
      <c r="T105" s="536"/>
      <c r="U105" s="536"/>
      <c r="V105" s="536"/>
      <c r="W105" s="536"/>
      <c r="X105" s="536"/>
      <c r="Y105" s="536"/>
      <c r="Z105" s="552"/>
    </row>
    <row r="106" spans="1:26" ht="25.5" customHeight="1">
      <c r="A106" s="552"/>
      <c r="B106" s="552">
        <v>41219</v>
      </c>
      <c r="C106" s="612"/>
      <c r="D106" s="612" t="s">
        <v>776</v>
      </c>
      <c r="E106" s="528" t="s">
        <v>795</v>
      </c>
      <c r="F106" s="573" t="s">
        <v>195</v>
      </c>
      <c r="G106" s="614">
        <v>6020</v>
      </c>
      <c r="H106" s="551">
        <v>2530</v>
      </c>
      <c r="I106" s="551">
        <v>7</v>
      </c>
      <c r="J106" s="526">
        <v>41220</v>
      </c>
      <c r="K106" s="526">
        <v>41222</v>
      </c>
      <c r="L106" s="526">
        <v>41228</v>
      </c>
      <c r="M106" s="526">
        <v>41229</v>
      </c>
      <c r="N106" s="612" t="s">
        <v>808</v>
      </c>
      <c r="O106" s="614">
        <v>6020</v>
      </c>
      <c r="P106" s="616">
        <v>0</v>
      </c>
      <c r="Q106" s="527"/>
      <c r="R106" s="536"/>
      <c r="S106" s="536"/>
      <c r="T106" s="536"/>
      <c r="U106" s="536"/>
      <c r="V106" s="536"/>
      <c r="W106" s="536"/>
      <c r="X106" s="536"/>
      <c r="Y106" s="536"/>
      <c r="Z106" s="552"/>
    </row>
    <row r="107" spans="1:26" ht="25.5" customHeight="1">
      <c r="A107" s="552"/>
      <c r="B107" s="552">
        <v>41219</v>
      </c>
      <c r="C107" s="612"/>
      <c r="D107" s="612" t="s">
        <v>777</v>
      </c>
      <c r="E107" s="528" t="s">
        <v>796</v>
      </c>
      <c r="F107" s="573" t="s">
        <v>349</v>
      </c>
      <c r="G107" s="614">
        <v>6020</v>
      </c>
      <c r="H107" s="551">
        <v>2531</v>
      </c>
      <c r="I107" s="551">
        <v>7</v>
      </c>
      <c r="J107" s="526">
        <v>41220</v>
      </c>
      <c r="K107" s="526">
        <v>41222</v>
      </c>
      <c r="L107" s="526">
        <v>41228</v>
      </c>
      <c r="M107" s="526">
        <v>41229</v>
      </c>
      <c r="N107" s="612" t="s">
        <v>808</v>
      </c>
      <c r="O107" s="614">
        <v>6020</v>
      </c>
      <c r="P107" s="616">
        <v>0</v>
      </c>
      <c r="Q107" s="527"/>
      <c r="R107" s="536"/>
      <c r="S107" s="536"/>
      <c r="T107" s="536"/>
      <c r="U107" s="536"/>
      <c r="V107" s="536"/>
      <c r="W107" s="536"/>
      <c r="X107" s="536"/>
      <c r="Y107" s="536"/>
      <c r="Z107" s="552"/>
    </row>
    <row r="108" spans="1:26" ht="25.5" customHeight="1">
      <c r="A108" s="552"/>
      <c r="B108" s="552">
        <v>41219</v>
      </c>
      <c r="C108" s="612"/>
      <c r="D108" s="612" t="s">
        <v>778</v>
      </c>
      <c r="E108" s="528" t="s">
        <v>797</v>
      </c>
      <c r="F108" s="573" t="s">
        <v>197</v>
      </c>
      <c r="G108" s="614">
        <v>6020</v>
      </c>
      <c r="H108" s="551">
        <v>2532</v>
      </c>
      <c r="I108" s="551">
        <v>7</v>
      </c>
      <c r="J108" s="526">
        <v>41220</v>
      </c>
      <c r="K108" s="526">
        <v>41222</v>
      </c>
      <c r="L108" s="526">
        <v>41228</v>
      </c>
      <c r="M108" s="526">
        <v>41229</v>
      </c>
      <c r="N108" s="612" t="s">
        <v>808</v>
      </c>
      <c r="O108" s="614">
        <v>6020</v>
      </c>
      <c r="P108" s="616">
        <v>0</v>
      </c>
      <c r="Q108" s="527"/>
      <c r="R108" s="536"/>
      <c r="S108" s="536"/>
      <c r="T108" s="536"/>
      <c r="U108" s="536"/>
      <c r="V108" s="536"/>
      <c r="W108" s="536"/>
      <c r="X108" s="536"/>
      <c r="Y108" s="536"/>
      <c r="Z108" s="552"/>
    </row>
    <row r="109" spans="1:26" ht="25.5" customHeight="1">
      <c r="A109" s="552"/>
      <c r="B109" s="552">
        <v>41219</v>
      </c>
      <c r="C109" s="612"/>
      <c r="D109" s="612" t="s">
        <v>779</v>
      </c>
      <c r="E109" s="528" t="s">
        <v>798</v>
      </c>
      <c r="F109" s="573" t="s">
        <v>198</v>
      </c>
      <c r="G109" s="614">
        <v>6020</v>
      </c>
      <c r="H109" s="551">
        <v>2533</v>
      </c>
      <c r="I109" s="551">
        <v>7</v>
      </c>
      <c r="J109" s="526">
        <v>41220</v>
      </c>
      <c r="K109" s="526">
        <v>41222</v>
      </c>
      <c r="L109" s="526">
        <v>41228</v>
      </c>
      <c r="M109" s="526">
        <v>41229</v>
      </c>
      <c r="N109" s="612" t="s">
        <v>808</v>
      </c>
      <c r="O109" s="614">
        <v>6020</v>
      </c>
      <c r="P109" s="616">
        <v>0</v>
      </c>
      <c r="Q109" s="527"/>
      <c r="R109" s="536"/>
      <c r="S109" s="536"/>
      <c r="T109" s="536"/>
      <c r="U109" s="536"/>
      <c r="V109" s="536"/>
      <c r="W109" s="536"/>
      <c r="X109" s="536"/>
      <c r="Y109" s="536"/>
      <c r="Z109" s="552"/>
    </row>
    <row r="110" spans="1:26" ht="25.5" customHeight="1">
      <c r="A110" s="552"/>
      <c r="B110" s="552">
        <v>41219</v>
      </c>
      <c r="C110" s="612"/>
      <c r="D110" s="612" t="s">
        <v>780</v>
      </c>
      <c r="E110" s="528" t="s">
        <v>799</v>
      </c>
      <c r="F110" s="573" t="s">
        <v>199</v>
      </c>
      <c r="G110" s="614">
        <v>6020</v>
      </c>
      <c r="H110" s="551">
        <v>2534</v>
      </c>
      <c r="I110" s="551">
        <v>7</v>
      </c>
      <c r="J110" s="526">
        <v>41220</v>
      </c>
      <c r="K110" s="526">
        <v>41222</v>
      </c>
      <c r="L110" s="526">
        <v>41228</v>
      </c>
      <c r="M110" s="526">
        <v>41233</v>
      </c>
      <c r="N110" s="612" t="s">
        <v>808</v>
      </c>
      <c r="O110" s="614">
        <v>6020</v>
      </c>
      <c r="P110" s="616">
        <v>0</v>
      </c>
      <c r="Q110" s="527"/>
      <c r="R110" s="536"/>
      <c r="S110" s="536"/>
      <c r="T110" s="536"/>
      <c r="U110" s="536"/>
      <c r="V110" s="536"/>
      <c r="W110" s="536"/>
      <c r="X110" s="536"/>
      <c r="Y110" s="536"/>
      <c r="Z110" s="552"/>
    </row>
    <row r="111" spans="1:26" ht="25.5" customHeight="1">
      <c r="A111" s="552"/>
      <c r="B111" s="552">
        <v>41219</v>
      </c>
      <c r="C111" s="612"/>
      <c r="D111" s="612" t="s">
        <v>781</v>
      </c>
      <c r="E111" s="528" t="s">
        <v>800</v>
      </c>
      <c r="F111" s="573" t="s">
        <v>200</v>
      </c>
      <c r="G111" s="614">
        <v>6020</v>
      </c>
      <c r="H111" s="551">
        <v>2535</v>
      </c>
      <c r="I111" s="551">
        <v>7</v>
      </c>
      <c r="J111" s="526">
        <v>41220</v>
      </c>
      <c r="K111" s="526">
        <v>41222</v>
      </c>
      <c r="L111" s="526">
        <v>41228</v>
      </c>
      <c r="M111" s="526">
        <v>41229</v>
      </c>
      <c r="N111" s="612" t="s">
        <v>808</v>
      </c>
      <c r="O111" s="614">
        <v>6020</v>
      </c>
      <c r="P111" s="616">
        <v>0</v>
      </c>
      <c r="Q111" s="527"/>
      <c r="R111" s="536"/>
      <c r="S111" s="536"/>
      <c r="T111" s="536"/>
      <c r="U111" s="536"/>
      <c r="V111" s="536"/>
      <c r="W111" s="536"/>
      <c r="X111" s="536"/>
      <c r="Y111" s="536"/>
      <c r="Z111" s="552"/>
    </row>
    <row r="112" spans="1:26" ht="25.5" customHeight="1">
      <c r="A112" s="552"/>
      <c r="B112" s="552">
        <v>41219</v>
      </c>
      <c r="C112" s="612"/>
      <c r="D112" s="612" t="s">
        <v>782</v>
      </c>
      <c r="E112" s="528" t="s">
        <v>801</v>
      </c>
      <c r="F112" s="573" t="s">
        <v>201</v>
      </c>
      <c r="G112" s="614">
        <v>6020</v>
      </c>
      <c r="H112" s="551">
        <v>2536</v>
      </c>
      <c r="I112" s="551">
        <v>7</v>
      </c>
      <c r="J112" s="526">
        <v>41220</v>
      </c>
      <c r="K112" s="526">
        <v>41222</v>
      </c>
      <c r="L112" s="526">
        <v>41228</v>
      </c>
      <c r="M112" s="526">
        <v>41229</v>
      </c>
      <c r="N112" s="612" t="s">
        <v>808</v>
      </c>
      <c r="O112" s="614">
        <v>6020</v>
      </c>
      <c r="P112" s="616">
        <v>0</v>
      </c>
      <c r="Q112" s="527"/>
      <c r="R112" s="536"/>
      <c r="S112" s="536"/>
      <c r="T112" s="536"/>
      <c r="U112" s="536"/>
      <c r="V112" s="536"/>
      <c r="W112" s="536"/>
      <c r="X112" s="536"/>
      <c r="Y112" s="536"/>
      <c r="Z112" s="552"/>
    </row>
    <row r="113" spans="1:26" ht="25.5" customHeight="1">
      <c r="A113" s="552"/>
      <c r="B113" s="552">
        <v>41219</v>
      </c>
      <c r="C113" s="612"/>
      <c r="D113" s="612" t="s">
        <v>784</v>
      </c>
      <c r="E113" s="528" t="s">
        <v>803</v>
      </c>
      <c r="F113" s="573" t="s">
        <v>206</v>
      </c>
      <c r="G113" s="614">
        <v>6020</v>
      </c>
      <c r="H113" s="551">
        <v>2537</v>
      </c>
      <c r="I113" s="551">
        <v>7</v>
      </c>
      <c r="J113" s="526">
        <v>41220</v>
      </c>
      <c r="K113" s="526">
        <v>41222</v>
      </c>
      <c r="L113" s="526">
        <v>41228</v>
      </c>
      <c r="M113" s="526">
        <v>41229</v>
      </c>
      <c r="N113" s="612" t="s">
        <v>808</v>
      </c>
      <c r="O113" s="614">
        <v>6020</v>
      </c>
      <c r="P113" s="616">
        <v>0</v>
      </c>
      <c r="Q113" s="527"/>
      <c r="R113" s="536"/>
      <c r="S113" s="536"/>
      <c r="T113" s="536"/>
      <c r="U113" s="536"/>
      <c r="V113" s="536"/>
      <c r="W113" s="536"/>
      <c r="X113" s="536"/>
      <c r="Y113" s="536"/>
      <c r="Z113" s="552"/>
    </row>
    <row r="114" spans="1:26" ht="25.5" customHeight="1">
      <c r="A114" s="552"/>
      <c r="B114" s="552">
        <v>41219</v>
      </c>
      <c r="C114" s="612"/>
      <c r="D114" s="612" t="s">
        <v>783</v>
      </c>
      <c r="E114" s="528" t="s">
        <v>802</v>
      </c>
      <c r="F114" s="573" t="s">
        <v>347</v>
      </c>
      <c r="G114" s="614">
        <v>6020</v>
      </c>
      <c r="H114" s="551">
        <v>2538</v>
      </c>
      <c r="I114" s="551">
        <v>7</v>
      </c>
      <c r="J114" s="526">
        <v>41220</v>
      </c>
      <c r="K114" s="526">
        <v>41222</v>
      </c>
      <c r="L114" s="526">
        <v>41228</v>
      </c>
      <c r="M114" s="526">
        <v>41229</v>
      </c>
      <c r="N114" s="612" t="s">
        <v>808</v>
      </c>
      <c r="O114" s="628">
        <v>5798.4</v>
      </c>
      <c r="P114" s="616">
        <f>G114-O114</f>
        <v>221.60000000000036</v>
      </c>
      <c r="Q114" s="527">
        <v>6306</v>
      </c>
      <c r="R114" s="536"/>
      <c r="S114" s="536"/>
      <c r="T114" s="680">
        <v>41243</v>
      </c>
      <c r="U114" s="536"/>
      <c r="V114" s="536"/>
      <c r="W114" s="536"/>
      <c r="X114" s="536"/>
      <c r="Y114" s="536"/>
      <c r="Z114" s="552"/>
    </row>
    <row r="115" spans="1:26" ht="25.5" customHeight="1">
      <c r="A115" s="552"/>
      <c r="B115" s="552">
        <v>41219</v>
      </c>
      <c r="C115" s="612"/>
      <c r="D115" s="612" t="s">
        <v>785</v>
      </c>
      <c r="E115" s="528" t="s">
        <v>804</v>
      </c>
      <c r="F115" s="573" t="s">
        <v>202</v>
      </c>
      <c r="G115" s="614">
        <v>6020</v>
      </c>
      <c r="H115" s="551">
        <v>2539</v>
      </c>
      <c r="I115" s="551">
        <v>7</v>
      </c>
      <c r="J115" s="526">
        <v>41220</v>
      </c>
      <c r="K115" s="526">
        <v>41222</v>
      </c>
      <c r="L115" s="526">
        <v>41228</v>
      </c>
      <c r="M115" s="526">
        <v>41225</v>
      </c>
      <c r="N115" s="612" t="s">
        <v>808</v>
      </c>
      <c r="O115" s="614">
        <v>6020</v>
      </c>
      <c r="P115" s="616">
        <v>0</v>
      </c>
      <c r="Q115" s="527"/>
      <c r="R115" s="536"/>
      <c r="S115" s="536"/>
      <c r="T115" s="536"/>
      <c r="U115" s="536"/>
      <c r="V115" s="536"/>
      <c r="W115" s="536"/>
      <c r="X115" s="536"/>
      <c r="Y115" s="536"/>
      <c r="Z115" s="552"/>
    </row>
    <row r="116" spans="1:26" ht="25.5" customHeight="1">
      <c r="A116" s="552"/>
      <c r="B116" s="552">
        <v>41219</v>
      </c>
      <c r="C116" s="612"/>
      <c r="D116" s="612" t="s">
        <v>786</v>
      </c>
      <c r="E116" s="528" t="s">
        <v>805</v>
      </c>
      <c r="F116" s="573" t="s">
        <v>203</v>
      </c>
      <c r="G116" s="614">
        <v>6020</v>
      </c>
      <c r="H116" s="551">
        <v>2540</v>
      </c>
      <c r="I116" s="551">
        <v>7</v>
      </c>
      <c r="J116" s="526">
        <v>41220</v>
      </c>
      <c r="K116" s="526">
        <v>41222</v>
      </c>
      <c r="L116" s="526">
        <v>41228</v>
      </c>
      <c r="M116" s="526">
        <v>41225</v>
      </c>
      <c r="N116" s="612" t="s">
        <v>808</v>
      </c>
      <c r="O116" s="614">
        <v>6020</v>
      </c>
      <c r="P116" s="616">
        <v>0</v>
      </c>
      <c r="Q116" s="527"/>
      <c r="R116" s="536"/>
      <c r="S116" s="536"/>
      <c r="T116" s="536"/>
      <c r="U116" s="536"/>
      <c r="V116" s="536"/>
      <c r="W116" s="536"/>
      <c r="X116" s="536"/>
      <c r="Y116" s="536"/>
      <c r="Z116" s="552"/>
    </row>
    <row r="117" spans="1:26" ht="25.5" customHeight="1">
      <c r="A117" s="552"/>
      <c r="B117" s="552">
        <v>41219</v>
      </c>
      <c r="C117" s="612"/>
      <c r="D117" s="612" t="s">
        <v>787</v>
      </c>
      <c r="E117" s="528" t="s">
        <v>806</v>
      </c>
      <c r="F117" s="573" t="s">
        <v>204</v>
      </c>
      <c r="G117" s="614">
        <v>6020</v>
      </c>
      <c r="H117" s="551">
        <v>2541</v>
      </c>
      <c r="I117" s="551">
        <v>7</v>
      </c>
      <c r="J117" s="526">
        <v>41220</v>
      </c>
      <c r="K117" s="526">
        <v>41222</v>
      </c>
      <c r="L117" s="526">
        <v>41228</v>
      </c>
      <c r="M117" s="526">
        <v>41229</v>
      </c>
      <c r="N117" s="612" t="s">
        <v>808</v>
      </c>
      <c r="O117" s="628">
        <v>5566</v>
      </c>
      <c r="P117" s="616">
        <f>G117-O117</f>
        <v>454</v>
      </c>
      <c r="Q117" s="527" t="s">
        <v>814</v>
      </c>
      <c r="R117" s="536"/>
      <c r="S117" s="536"/>
      <c r="T117" s="680">
        <v>41243</v>
      </c>
      <c r="U117" s="536"/>
      <c r="V117" s="536"/>
      <c r="W117" s="536"/>
      <c r="X117" s="536"/>
      <c r="Y117" s="536"/>
      <c r="Z117" s="552"/>
    </row>
    <row r="118" spans="1:26" ht="25.5" customHeight="1">
      <c r="A118" s="552"/>
      <c r="B118" s="552">
        <v>41219</v>
      </c>
      <c r="C118" s="612"/>
      <c r="D118" s="612" t="s">
        <v>788</v>
      </c>
      <c r="E118" s="528" t="s">
        <v>807</v>
      </c>
      <c r="F118" s="573" t="s">
        <v>205</v>
      </c>
      <c r="G118" s="614">
        <v>6020</v>
      </c>
      <c r="H118" s="551">
        <v>2542</v>
      </c>
      <c r="I118" s="551">
        <v>7</v>
      </c>
      <c r="J118" s="526">
        <v>41220</v>
      </c>
      <c r="K118" s="526">
        <v>41222</v>
      </c>
      <c r="L118" s="526">
        <v>41228</v>
      </c>
      <c r="M118" s="526">
        <v>41229</v>
      </c>
      <c r="N118" s="612" t="s">
        <v>808</v>
      </c>
      <c r="O118" s="614">
        <v>6020</v>
      </c>
      <c r="P118" s="616">
        <v>0</v>
      </c>
      <c r="Q118" s="527"/>
      <c r="R118" s="536"/>
      <c r="S118" s="536"/>
      <c r="T118" s="536"/>
      <c r="U118" s="536"/>
      <c r="V118" s="536"/>
      <c r="W118" s="536"/>
      <c r="X118" s="536"/>
      <c r="Y118" s="536"/>
      <c r="Z118" s="552"/>
    </row>
    <row r="119" spans="1:26" ht="25.5" customHeight="1">
      <c r="A119" s="552"/>
      <c r="B119" s="552">
        <v>41227</v>
      </c>
      <c r="C119" s="612">
        <v>98</v>
      </c>
      <c r="D119" s="612">
        <v>4066</v>
      </c>
      <c r="E119" s="528" t="s">
        <v>320</v>
      </c>
      <c r="F119" s="573" t="s">
        <v>455</v>
      </c>
      <c r="G119" s="614">
        <v>5275.15</v>
      </c>
      <c r="H119" s="551">
        <v>2711</v>
      </c>
      <c r="I119" s="551" t="s">
        <v>457</v>
      </c>
      <c r="J119" s="526">
        <v>41229</v>
      </c>
      <c r="K119" s="526">
        <v>41236</v>
      </c>
      <c r="L119" s="526">
        <v>41244</v>
      </c>
      <c r="M119" s="526">
        <v>41241</v>
      </c>
      <c r="N119" s="612" t="s">
        <v>755</v>
      </c>
      <c r="O119" s="628">
        <f>+G119-P119</f>
        <v>5263.23</v>
      </c>
      <c r="P119" s="616">
        <v>11.92</v>
      </c>
      <c r="Q119" s="527">
        <v>20120686</v>
      </c>
      <c r="R119" s="536"/>
      <c r="S119" s="536"/>
      <c r="T119" s="536"/>
      <c r="U119" s="536"/>
      <c r="V119" s="536"/>
      <c r="W119" s="536"/>
      <c r="X119" s="536"/>
      <c r="Y119" s="536"/>
      <c r="Z119" s="552"/>
    </row>
    <row r="120" spans="1:27" ht="25.5" customHeight="1">
      <c r="A120" s="552"/>
      <c r="B120" s="552">
        <v>41239</v>
      </c>
      <c r="C120" s="612">
        <v>99</v>
      </c>
      <c r="D120" s="612">
        <v>4272</v>
      </c>
      <c r="E120" s="528" t="s">
        <v>729</v>
      </c>
      <c r="F120" s="573" t="s">
        <v>730</v>
      </c>
      <c r="G120" s="614">
        <v>3000</v>
      </c>
      <c r="H120" s="551">
        <v>2837</v>
      </c>
      <c r="I120" s="551">
        <v>21</v>
      </c>
      <c r="J120" s="526">
        <v>41240</v>
      </c>
      <c r="K120" s="526">
        <v>41248</v>
      </c>
      <c r="L120" s="526">
        <v>41253</v>
      </c>
      <c r="M120" s="526">
        <v>41255</v>
      </c>
      <c r="N120" s="612" t="s">
        <v>811</v>
      </c>
      <c r="O120" s="628">
        <f>+G120-P120</f>
        <v>2733</v>
      </c>
      <c r="P120" s="616">
        <v>267</v>
      </c>
      <c r="Q120" s="527">
        <v>681</v>
      </c>
      <c r="R120" s="536"/>
      <c r="S120" s="536"/>
      <c r="T120" s="536"/>
      <c r="U120" s="536"/>
      <c r="V120" s="536"/>
      <c r="W120" s="536"/>
      <c r="X120" s="536"/>
      <c r="Y120" s="536"/>
      <c r="Z120" s="552" t="s">
        <v>810</v>
      </c>
      <c r="AA120" s="524" t="s">
        <v>829</v>
      </c>
    </row>
    <row r="121" spans="1:26" ht="25.5" customHeight="1">
      <c r="A121" s="552"/>
      <c r="B121" s="552">
        <v>41239</v>
      </c>
      <c r="C121" s="612">
        <v>100</v>
      </c>
      <c r="D121" s="612">
        <v>4273</v>
      </c>
      <c r="E121" s="528" t="s">
        <v>729</v>
      </c>
      <c r="F121" s="573" t="s">
        <v>730</v>
      </c>
      <c r="G121" s="614">
        <v>7900</v>
      </c>
      <c r="H121" s="551">
        <v>2838</v>
      </c>
      <c r="I121" s="551">
        <v>21</v>
      </c>
      <c r="J121" s="526">
        <v>41240</v>
      </c>
      <c r="K121" s="526">
        <v>41257</v>
      </c>
      <c r="L121" s="526">
        <v>41262</v>
      </c>
      <c r="M121" s="526">
        <v>41269</v>
      </c>
      <c r="N121" s="612" t="s">
        <v>830</v>
      </c>
      <c r="O121" s="628">
        <v>7897</v>
      </c>
      <c r="P121" s="616">
        <f>G121-O121</f>
        <v>3</v>
      </c>
      <c r="Q121" s="527">
        <v>684</v>
      </c>
      <c r="R121" s="536"/>
      <c r="S121" s="536"/>
      <c r="T121" s="536"/>
      <c r="U121" s="536"/>
      <c r="V121" s="536"/>
      <c r="W121" s="536"/>
      <c r="X121" s="536"/>
      <c r="Y121" s="536"/>
      <c r="Z121" s="552"/>
    </row>
    <row r="122" spans="1:26" ht="25.5" customHeight="1">
      <c r="A122" s="552"/>
      <c r="B122" s="552">
        <v>41247</v>
      </c>
      <c r="C122" s="612">
        <v>101</v>
      </c>
      <c r="D122" s="612">
        <v>4380</v>
      </c>
      <c r="E122" s="528" t="s">
        <v>561</v>
      </c>
      <c r="F122" s="573" t="s">
        <v>455</v>
      </c>
      <c r="G122" s="614">
        <v>1865</v>
      </c>
      <c r="H122" s="551">
        <v>2898</v>
      </c>
      <c r="I122" s="551">
        <v>29</v>
      </c>
      <c r="J122" s="526">
        <v>41250</v>
      </c>
      <c r="K122" s="526">
        <v>41254</v>
      </c>
      <c r="L122" s="526">
        <v>41259</v>
      </c>
      <c r="M122" s="526">
        <v>41261</v>
      </c>
      <c r="N122" s="612" t="s">
        <v>809</v>
      </c>
      <c r="O122" s="628">
        <f>+G122-P122</f>
        <v>1835</v>
      </c>
      <c r="P122" s="616">
        <v>30</v>
      </c>
      <c r="Q122" s="527"/>
      <c r="R122" s="536"/>
      <c r="S122" s="536"/>
      <c r="T122" s="536"/>
      <c r="U122" s="536"/>
      <c r="V122" s="536"/>
      <c r="W122" s="536"/>
      <c r="X122" s="536"/>
      <c r="Y122" s="536"/>
      <c r="Z122" s="552" t="s">
        <v>810</v>
      </c>
    </row>
    <row r="123" spans="1:26" ht="25.5" customHeight="1">
      <c r="A123" s="552"/>
      <c r="B123" s="552">
        <v>41247</v>
      </c>
      <c r="C123" s="612">
        <v>102</v>
      </c>
      <c r="D123" s="612">
        <v>4395</v>
      </c>
      <c r="E123" s="528" t="s">
        <v>384</v>
      </c>
      <c r="F123" s="573" t="s">
        <v>455</v>
      </c>
      <c r="G123" s="614">
        <v>3210</v>
      </c>
      <c r="H123" s="551">
        <v>2903</v>
      </c>
      <c r="I123" s="551">
        <v>32</v>
      </c>
      <c r="J123" s="526">
        <v>41250</v>
      </c>
      <c r="K123" s="526">
        <v>41254</v>
      </c>
      <c r="L123" s="526">
        <v>41259</v>
      </c>
      <c r="M123" s="526" t="s">
        <v>523</v>
      </c>
      <c r="N123" s="612"/>
      <c r="O123" s="628"/>
      <c r="P123" s="616"/>
      <c r="Q123" s="527"/>
      <c r="R123" s="536"/>
      <c r="S123" s="536"/>
      <c r="T123" s="536"/>
      <c r="U123" s="536"/>
      <c r="V123" s="536"/>
      <c r="W123" s="536"/>
      <c r="X123" s="536"/>
      <c r="Y123" s="536"/>
      <c r="Z123" s="552"/>
    </row>
    <row r="124" spans="1:26" ht="25.5" customHeight="1">
      <c r="A124" s="552"/>
      <c r="B124" s="552">
        <v>41255</v>
      </c>
      <c r="C124" s="612">
        <v>103</v>
      </c>
      <c r="D124" s="612">
        <v>4491</v>
      </c>
      <c r="E124" s="528" t="s">
        <v>552</v>
      </c>
      <c r="F124" s="573" t="s">
        <v>756</v>
      </c>
      <c r="G124" s="614">
        <v>7000</v>
      </c>
      <c r="H124" s="551">
        <v>2981</v>
      </c>
      <c r="I124" s="551">
        <v>9</v>
      </c>
      <c r="J124" s="526">
        <v>41260</v>
      </c>
      <c r="K124" s="526">
        <v>41261</v>
      </c>
      <c r="L124" s="526">
        <v>41266</v>
      </c>
      <c r="M124" s="526">
        <v>41277</v>
      </c>
      <c r="N124" s="612" t="s">
        <v>827</v>
      </c>
      <c r="O124" s="628">
        <f>1362.34+1729+350</f>
        <v>3441.34</v>
      </c>
      <c r="P124" s="616">
        <f>G124-O124</f>
        <v>3558.66</v>
      </c>
      <c r="Q124" s="527">
        <v>694</v>
      </c>
      <c r="R124" s="536"/>
      <c r="S124" s="536"/>
      <c r="T124" s="536"/>
      <c r="U124" s="536"/>
      <c r="V124" s="536"/>
      <c r="W124" s="536"/>
      <c r="X124" s="536"/>
      <c r="Y124" s="536"/>
      <c r="Z124" s="552" t="s">
        <v>828</v>
      </c>
    </row>
    <row r="125" spans="1:26" ht="25.5" customHeight="1">
      <c r="A125" s="552"/>
      <c r="B125" s="552"/>
      <c r="C125" s="612"/>
      <c r="D125" s="612">
        <v>4489</v>
      </c>
      <c r="E125" s="528" t="s">
        <v>320</v>
      </c>
      <c r="F125" s="573" t="s">
        <v>455</v>
      </c>
      <c r="G125" s="614">
        <v>5504.46</v>
      </c>
      <c r="H125" s="551">
        <v>2968</v>
      </c>
      <c r="I125" s="551" t="s">
        <v>457</v>
      </c>
      <c r="J125" s="526">
        <v>41255</v>
      </c>
      <c r="K125" s="526">
        <v>41260</v>
      </c>
      <c r="L125" s="526">
        <v>41263</v>
      </c>
      <c r="M125" s="526">
        <v>41262</v>
      </c>
      <c r="N125" s="612" t="s">
        <v>831</v>
      </c>
      <c r="O125" s="628">
        <v>4746.9</v>
      </c>
      <c r="P125" s="616">
        <f>G125-O125</f>
        <v>757.5600000000004</v>
      </c>
      <c r="Q125" s="527"/>
      <c r="R125" s="536"/>
      <c r="S125" s="536"/>
      <c r="T125" s="536"/>
      <c r="U125" s="536"/>
      <c r="V125" s="536"/>
      <c r="W125" s="536"/>
      <c r="X125" s="536"/>
      <c r="Y125" s="536"/>
      <c r="Z125" s="552"/>
    </row>
    <row r="126" spans="1:26" ht="25.5" customHeight="1">
      <c r="A126" s="552"/>
      <c r="B126" s="552"/>
      <c r="C126" s="612"/>
      <c r="D126" s="612"/>
      <c r="E126" s="528"/>
      <c r="F126" s="573"/>
      <c r="G126" s="614"/>
      <c r="H126" s="551"/>
      <c r="I126" s="551"/>
      <c r="J126" s="526"/>
      <c r="K126" s="526"/>
      <c r="L126" s="526"/>
      <c r="M126" s="526"/>
      <c r="N126" s="612"/>
      <c r="O126" s="628"/>
      <c r="P126" s="616"/>
      <c r="Q126" s="527"/>
      <c r="R126" s="536"/>
      <c r="S126" s="536"/>
      <c r="T126" s="536"/>
      <c r="U126" s="536"/>
      <c r="V126" s="536"/>
      <c r="W126" s="536"/>
      <c r="X126" s="536"/>
      <c r="Y126" s="536"/>
      <c r="Z126" s="552"/>
    </row>
    <row r="132" spans="10:11" ht="25.5" customHeight="1">
      <c r="J132" s="564">
        <v>3210</v>
      </c>
      <c r="K132" s="564">
        <f>+J132-K133-K134</f>
        <v>2950</v>
      </c>
    </row>
    <row r="133" spans="10:11" ht="25.5" customHeight="1">
      <c r="J133" s="564">
        <v>200</v>
      </c>
      <c r="K133" s="564">
        <v>200</v>
      </c>
    </row>
    <row r="134" spans="10:11" ht="25.5" customHeight="1">
      <c r="J134" s="564">
        <v>60</v>
      </c>
      <c r="K134" s="564">
        <v>60</v>
      </c>
    </row>
  </sheetData>
  <sheetProtection/>
  <autoFilter ref="A1:Z125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zoomScale="70" zoomScaleNormal="70" zoomScalePageLayoutView="0" workbookViewId="0" topLeftCell="A1">
      <selection activeCell="F20" sqref="F20"/>
    </sheetView>
  </sheetViews>
  <sheetFormatPr defaultColWidth="11.421875" defaultRowHeight="25.5" customHeight="1"/>
  <cols>
    <col min="1" max="1" width="22.7109375" style="0" customWidth="1"/>
    <col min="2" max="2" width="9.28125" style="0" customWidth="1"/>
    <col min="3" max="3" width="11.28125" style="0" customWidth="1"/>
    <col min="4" max="4" width="45.28125" style="0" customWidth="1"/>
    <col min="5" max="5" width="17.28125" style="0" customWidth="1"/>
    <col min="6" max="6" width="15.140625" style="0" customWidth="1"/>
    <col min="8" max="8" width="9.7109375" style="0" customWidth="1"/>
    <col min="9" max="10" width="14.421875" style="0" customWidth="1"/>
    <col min="11" max="11" width="15.00390625" style="0" customWidth="1"/>
    <col min="12" max="12" width="12.57421875" style="0" hidden="1" customWidth="1"/>
    <col min="13" max="13" width="18.57421875" style="0" hidden="1" customWidth="1"/>
    <col min="14" max="15" width="11.421875" style="0" hidden="1" customWidth="1"/>
    <col min="16" max="16" width="9.57421875" style="0" hidden="1" customWidth="1"/>
    <col min="17" max="17" width="18.8515625" style="0" customWidth="1"/>
  </cols>
  <sheetData>
    <row r="1" spans="1:18" ht="42" customHeight="1" thickBot="1">
      <c r="A1" s="462" t="s">
        <v>63</v>
      </c>
      <c r="B1" s="463" t="s">
        <v>64</v>
      </c>
      <c r="C1" s="455" t="s">
        <v>65</v>
      </c>
      <c r="D1" s="434" t="s">
        <v>66</v>
      </c>
      <c r="E1" s="434" t="s">
        <v>67</v>
      </c>
      <c r="F1" s="468" t="s">
        <v>68</v>
      </c>
      <c r="G1" s="610" t="s">
        <v>69</v>
      </c>
      <c r="H1" s="611" t="s">
        <v>70</v>
      </c>
      <c r="I1" s="464" t="s">
        <v>71</v>
      </c>
      <c r="J1" s="434" t="s">
        <v>72</v>
      </c>
      <c r="K1" s="434" t="s">
        <v>73</v>
      </c>
      <c r="L1" s="609" t="s">
        <v>74</v>
      </c>
      <c r="M1" s="302" t="s">
        <v>75</v>
      </c>
      <c r="N1" s="303" t="s">
        <v>76</v>
      </c>
      <c r="O1" s="303" t="s">
        <v>77</v>
      </c>
      <c r="P1" s="432" t="s">
        <v>79</v>
      </c>
      <c r="Q1" s="469" t="s">
        <v>506</v>
      </c>
      <c r="R1" s="469" t="s">
        <v>507</v>
      </c>
    </row>
    <row r="2" spans="1:18" ht="25.5" customHeight="1">
      <c r="A2" s="401">
        <v>41124</v>
      </c>
      <c r="B2" s="383">
        <v>118</v>
      </c>
      <c r="C2" s="383"/>
      <c r="D2" s="384" t="s">
        <v>446</v>
      </c>
      <c r="E2" s="385" t="s">
        <v>351</v>
      </c>
      <c r="F2" s="386">
        <v>2700</v>
      </c>
      <c r="G2" s="383"/>
      <c r="H2" s="387">
        <v>43</v>
      </c>
      <c r="I2" s="382">
        <v>41117</v>
      </c>
      <c r="J2" s="382">
        <v>41132</v>
      </c>
      <c r="K2" s="401">
        <v>41140</v>
      </c>
      <c r="L2" s="382"/>
      <c r="M2" s="388"/>
      <c r="N2" s="386"/>
      <c r="O2" s="386"/>
      <c r="P2" s="388"/>
      <c r="Q2" s="383">
        <v>1</v>
      </c>
      <c r="R2" s="602">
        <v>41142</v>
      </c>
    </row>
    <row r="3" spans="1:18" ht="25.5" customHeight="1">
      <c r="A3" s="502">
        <v>41129</v>
      </c>
      <c r="B3" s="351">
        <v>120</v>
      </c>
      <c r="C3" s="351"/>
      <c r="D3" s="592" t="s">
        <v>486</v>
      </c>
      <c r="E3" s="374" t="s">
        <v>203</v>
      </c>
      <c r="F3" s="593">
        <v>540</v>
      </c>
      <c r="G3" s="594"/>
      <c r="H3" s="595">
        <v>9</v>
      </c>
      <c r="I3" s="596">
        <v>41131</v>
      </c>
      <c r="J3" s="596">
        <v>41132</v>
      </c>
      <c r="K3" s="596">
        <v>41140</v>
      </c>
      <c r="L3" s="596"/>
      <c r="M3" s="594"/>
      <c r="N3" s="593"/>
      <c r="O3" s="594"/>
      <c r="P3" s="594"/>
      <c r="Q3" s="351">
        <v>2</v>
      </c>
      <c r="R3" s="603">
        <v>41142</v>
      </c>
    </row>
    <row r="4" spans="1:18" ht="25.5" customHeight="1">
      <c r="A4" s="482">
        <v>41129</v>
      </c>
      <c r="B4" s="424">
        <v>121</v>
      </c>
      <c r="C4" s="424"/>
      <c r="D4" s="384" t="s">
        <v>415</v>
      </c>
      <c r="E4" s="385" t="s">
        <v>203</v>
      </c>
      <c r="F4" s="386">
        <v>540</v>
      </c>
      <c r="G4" s="383"/>
      <c r="H4" s="387">
        <v>9</v>
      </c>
      <c r="I4" s="382">
        <v>41131</v>
      </c>
      <c r="J4" s="382">
        <v>41132</v>
      </c>
      <c r="K4" s="401">
        <v>41140</v>
      </c>
      <c r="L4" s="382"/>
      <c r="M4" s="388"/>
      <c r="N4" s="386"/>
      <c r="O4" s="386"/>
      <c r="P4" s="388"/>
      <c r="Q4" s="424">
        <v>3</v>
      </c>
      <c r="R4" s="591">
        <v>41142</v>
      </c>
    </row>
    <row r="5" spans="1:18" ht="25.5" customHeight="1">
      <c r="A5" s="502">
        <v>41137</v>
      </c>
      <c r="B5" s="351">
        <v>132</v>
      </c>
      <c r="C5" s="351">
        <v>2716</v>
      </c>
      <c r="D5" s="592" t="s">
        <v>87</v>
      </c>
      <c r="E5" s="374" t="s">
        <v>204</v>
      </c>
      <c r="F5" s="593">
        <v>180</v>
      </c>
      <c r="G5" s="594">
        <v>1694</v>
      </c>
      <c r="H5" s="595">
        <v>9</v>
      </c>
      <c r="I5" s="596">
        <v>41138</v>
      </c>
      <c r="J5" s="596">
        <v>41139</v>
      </c>
      <c r="K5" s="596">
        <v>41147</v>
      </c>
      <c r="Q5" s="351">
        <v>4</v>
      </c>
      <c r="R5" s="603"/>
    </row>
    <row r="6" spans="1:18" ht="25.5" customHeight="1">
      <c r="A6" s="502">
        <v>41134</v>
      </c>
      <c r="B6" s="351">
        <v>129</v>
      </c>
      <c r="C6" s="351">
        <v>2683</v>
      </c>
      <c r="D6" s="592" t="s">
        <v>496</v>
      </c>
      <c r="E6" s="374" t="s">
        <v>147</v>
      </c>
      <c r="F6" s="593">
        <v>630</v>
      </c>
      <c r="G6" s="594">
        <v>1630</v>
      </c>
      <c r="H6" s="595">
        <v>9</v>
      </c>
      <c r="I6" s="596">
        <v>41140</v>
      </c>
      <c r="J6" s="596">
        <v>41143</v>
      </c>
      <c r="K6" s="596">
        <v>41153</v>
      </c>
      <c r="Q6" s="351">
        <v>5</v>
      </c>
      <c r="R6" s="603"/>
    </row>
    <row r="7" spans="1:18" ht="25.5" customHeight="1">
      <c r="A7" s="502">
        <v>41134</v>
      </c>
      <c r="B7" s="351">
        <v>127</v>
      </c>
      <c r="C7" s="351">
        <v>2681</v>
      </c>
      <c r="D7" s="592" t="s">
        <v>495</v>
      </c>
      <c r="E7" s="374" t="s">
        <v>147</v>
      </c>
      <c r="F7" s="593">
        <v>720</v>
      </c>
      <c r="G7" s="594">
        <v>1628</v>
      </c>
      <c r="H7" s="595">
        <v>9</v>
      </c>
      <c r="I7" s="596">
        <v>41140</v>
      </c>
      <c r="J7" s="596">
        <v>41144</v>
      </c>
      <c r="K7" s="596">
        <v>41154</v>
      </c>
      <c r="Q7" s="351">
        <v>6</v>
      </c>
      <c r="R7" s="603"/>
    </row>
    <row r="8" spans="1:18" ht="25.5" customHeight="1">
      <c r="A8" s="482">
        <v>41136</v>
      </c>
      <c r="B8" s="424">
        <v>130</v>
      </c>
      <c r="C8" s="424">
        <v>2685</v>
      </c>
      <c r="D8" s="384" t="s">
        <v>498</v>
      </c>
      <c r="E8" s="385" t="s">
        <v>434</v>
      </c>
      <c r="F8" s="386">
        <v>720</v>
      </c>
      <c r="G8" s="383">
        <v>1648</v>
      </c>
      <c r="H8" s="387">
        <v>18</v>
      </c>
      <c r="I8" s="382">
        <v>41140</v>
      </c>
      <c r="J8" s="382">
        <v>41144</v>
      </c>
      <c r="K8" s="401">
        <v>41154</v>
      </c>
      <c r="Q8" s="424">
        <v>7</v>
      </c>
      <c r="R8" s="591"/>
    </row>
    <row r="9" spans="1:18" ht="25.5" customHeight="1">
      <c r="A9" s="482">
        <v>41142</v>
      </c>
      <c r="B9" s="424">
        <v>134</v>
      </c>
      <c r="C9" s="424">
        <v>2747</v>
      </c>
      <c r="D9" s="384" t="s">
        <v>366</v>
      </c>
      <c r="E9" s="385" t="s">
        <v>147</v>
      </c>
      <c r="F9" s="386">
        <v>420</v>
      </c>
      <c r="G9" s="383">
        <v>1699</v>
      </c>
      <c r="H9" s="387">
        <v>14</v>
      </c>
      <c r="I9" s="401">
        <v>41143</v>
      </c>
      <c r="J9" s="382">
        <v>41145</v>
      </c>
      <c r="K9" s="401">
        <v>41155</v>
      </c>
      <c r="Q9" s="424">
        <v>8</v>
      </c>
      <c r="R9" s="591"/>
    </row>
    <row r="10" spans="1:18" ht="25.5" customHeight="1">
      <c r="A10" s="482">
        <v>41142</v>
      </c>
      <c r="B10" s="424">
        <v>135</v>
      </c>
      <c r="C10" s="424">
        <v>2748</v>
      </c>
      <c r="D10" s="384" t="s">
        <v>151</v>
      </c>
      <c r="E10" s="385" t="s">
        <v>147</v>
      </c>
      <c r="F10" s="386">
        <v>360</v>
      </c>
      <c r="G10" s="383">
        <v>1700</v>
      </c>
      <c r="H10" s="387">
        <v>14</v>
      </c>
      <c r="I10" s="401">
        <v>41143</v>
      </c>
      <c r="J10" s="382">
        <v>41145</v>
      </c>
      <c r="K10" s="401">
        <v>41155</v>
      </c>
      <c r="Q10" s="424">
        <v>9</v>
      </c>
      <c r="R10" s="591"/>
    </row>
    <row r="11" spans="1:18" ht="25.5" customHeight="1">
      <c r="A11" s="502">
        <v>41143</v>
      </c>
      <c r="B11" s="351">
        <v>136</v>
      </c>
      <c r="C11" s="351">
        <v>2772</v>
      </c>
      <c r="D11" s="592" t="s">
        <v>400</v>
      </c>
      <c r="E11" s="374" t="s">
        <v>288</v>
      </c>
      <c r="F11" s="593">
        <v>270</v>
      </c>
      <c r="G11" s="594">
        <v>1707</v>
      </c>
      <c r="H11" s="595">
        <v>9</v>
      </c>
      <c r="I11" s="596">
        <v>41144</v>
      </c>
      <c r="J11" s="596">
        <v>41146</v>
      </c>
      <c r="K11" s="596">
        <v>41156</v>
      </c>
      <c r="Q11" s="351">
        <v>10</v>
      </c>
      <c r="R11" s="603"/>
    </row>
    <row r="12" spans="1:18" ht="25.5" customHeight="1">
      <c r="A12" s="482">
        <v>41143</v>
      </c>
      <c r="B12" s="424">
        <v>137</v>
      </c>
      <c r="C12" s="424">
        <v>2773</v>
      </c>
      <c r="D12" s="384" t="s">
        <v>414</v>
      </c>
      <c r="E12" s="385" t="s">
        <v>198</v>
      </c>
      <c r="F12" s="386">
        <v>450</v>
      </c>
      <c r="G12" s="383">
        <v>1708</v>
      </c>
      <c r="H12" s="387">
        <v>9</v>
      </c>
      <c r="I12" s="401">
        <v>41144</v>
      </c>
      <c r="J12" s="382">
        <v>41146</v>
      </c>
      <c r="K12" s="401">
        <v>41156</v>
      </c>
      <c r="Q12" s="424">
        <v>11</v>
      </c>
      <c r="R12" s="591"/>
    </row>
    <row r="13" spans="1:18" ht="25.5" customHeight="1">
      <c r="A13" s="502">
        <v>41143</v>
      </c>
      <c r="B13" s="351">
        <v>138</v>
      </c>
      <c r="C13" s="351">
        <v>2774</v>
      </c>
      <c r="D13" s="592" t="s">
        <v>509</v>
      </c>
      <c r="E13" s="374" t="s">
        <v>198</v>
      </c>
      <c r="F13" s="593">
        <v>360</v>
      </c>
      <c r="G13" s="594">
        <v>1709</v>
      </c>
      <c r="H13" s="595">
        <v>9</v>
      </c>
      <c r="I13" s="596">
        <v>41144</v>
      </c>
      <c r="J13" s="596">
        <v>41146</v>
      </c>
      <c r="K13" s="596">
        <v>41156</v>
      </c>
      <c r="Q13" s="351">
        <v>12</v>
      </c>
      <c r="R13" s="603"/>
    </row>
    <row r="14" spans="1:18" ht="25.5" customHeight="1">
      <c r="A14" s="482">
        <v>41143</v>
      </c>
      <c r="B14" s="424">
        <v>139</v>
      </c>
      <c r="C14" s="424">
        <v>2878</v>
      </c>
      <c r="D14" s="384" t="s">
        <v>510</v>
      </c>
      <c r="E14" s="385" t="s">
        <v>434</v>
      </c>
      <c r="F14" s="386">
        <v>270</v>
      </c>
      <c r="G14" s="383">
        <v>1749</v>
      </c>
      <c r="H14" s="387">
        <v>5</v>
      </c>
      <c r="I14" s="401">
        <v>41165</v>
      </c>
      <c r="J14" s="382">
        <v>41166</v>
      </c>
      <c r="K14" s="401">
        <v>41174</v>
      </c>
      <c r="Q14" s="424">
        <v>13</v>
      </c>
      <c r="R14" s="591"/>
    </row>
    <row r="15" spans="1:18" ht="25.5" customHeight="1">
      <c r="A15" s="502">
        <v>41163</v>
      </c>
      <c r="B15" s="351">
        <v>153</v>
      </c>
      <c r="C15" s="351">
        <v>3032</v>
      </c>
      <c r="D15" s="592" t="s">
        <v>299</v>
      </c>
      <c r="E15" s="374" t="s">
        <v>550</v>
      </c>
      <c r="F15" s="593">
        <v>540</v>
      </c>
      <c r="G15" s="594">
        <v>1915</v>
      </c>
      <c r="H15" s="595">
        <v>9</v>
      </c>
      <c r="I15" s="596">
        <v>41172</v>
      </c>
      <c r="J15" s="596">
        <v>41175</v>
      </c>
      <c r="K15" s="596">
        <v>41183</v>
      </c>
      <c r="Q15" s="351">
        <v>14</v>
      </c>
      <c r="R15" s="603">
        <v>41191</v>
      </c>
    </row>
    <row r="16" spans="1:18" ht="25.5" customHeight="1">
      <c r="A16" s="502">
        <v>41163</v>
      </c>
      <c r="B16" s="351">
        <v>152</v>
      </c>
      <c r="C16" s="351">
        <v>3099</v>
      </c>
      <c r="D16" s="592" t="s">
        <v>223</v>
      </c>
      <c r="E16" s="374" t="s">
        <v>203</v>
      </c>
      <c r="F16" s="593">
        <v>360</v>
      </c>
      <c r="G16" s="594">
        <v>1914</v>
      </c>
      <c r="H16" s="595">
        <v>9</v>
      </c>
      <c r="I16" s="596">
        <v>41172</v>
      </c>
      <c r="J16" s="596">
        <v>41174</v>
      </c>
      <c r="K16" s="596">
        <v>41182</v>
      </c>
      <c r="Q16" s="351">
        <v>15</v>
      </c>
      <c r="R16" s="603">
        <v>41191</v>
      </c>
    </row>
    <row r="17" spans="1:18" ht="25.5" customHeight="1">
      <c r="A17" s="482">
        <v>41163</v>
      </c>
      <c r="B17" s="424">
        <v>156</v>
      </c>
      <c r="C17" s="424">
        <v>3002</v>
      </c>
      <c r="D17" s="384" t="s">
        <v>553</v>
      </c>
      <c r="E17" s="385" t="s">
        <v>554</v>
      </c>
      <c r="F17" s="386">
        <v>540</v>
      </c>
      <c r="G17" s="383">
        <v>1918</v>
      </c>
      <c r="H17" s="387">
        <v>9</v>
      </c>
      <c r="I17" s="401">
        <v>41172</v>
      </c>
      <c r="J17" s="382">
        <v>41175</v>
      </c>
      <c r="K17" s="401">
        <v>41183</v>
      </c>
      <c r="Q17" s="585">
        <v>16</v>
      </c>
      <c r="R17" s="451">
        <v>41191</v>
      </c>
    </row>
    <row r="18" spans="1:18" ht="25.5" customHeight="1">
      <c r="A18" s="584">
        <v>41170</v>
      </c>
      <c r="B18" s="585">
        <v>163</v>
      </c>
      <c r="C18" s="585">
        <v>3133</v>
      </c>
      <c r="D18" s="586" t="s">
        <v>568</v>
      </c>
      <c r="E18" s="385" t="s">
        <v>554</v>
      </c>
      <c r="F18" s="587">
        <v>360</v>
      </c>
      <c r="G18" s="588">
        <v>2038</v>
      </c>
      <c r="H18" s="589">
        <v>9</v>
      </c>
      <c r="I18" s="590">
        <v>41173</v>
      </c>
      <c r="J18" s="590">
        <v>41175</v>
      </c>
      <c r="K18" s="590">
        <v>41183</v>
      </c>
      <c r="Q18" s="585">
        <v>17</v>
      </c>
      <c r="R18" s="451">
        <v>41191</v>
      </c>
    </row>
    <row r="19" spans="1:18" ht="25.5" customHeight="1">
      <c r="A19" s="584">
        <v>41170</v>
      </c>
      <c r="B19" s="585">
        <v>166</v>
      </c>
      <c r="C19" s="585">
        <v>3138</v>
      </c>
      <c r="D19" s="586" t="s">
        <v>570</v>
      </c>
      <c r="E19" s="385" t="s">
        <v>434</v>
      </c>
      <c r="F19" s="587">
        <v>360</v>
      </c>
      <c r="G19" s="588">
        <v>2041</v>
      </c>
      <c r="H19" s="589">
        <v>34</v>
      </c>
      <c r="I19" s="590">
        <v>41169</v>
      </c>
      <c r="J19" s="590">
        <v>41171</v>
      </c>
      <c r="K19" s="590">
        <v>41179</v>
      </c>
      <c r="Q19" s="585">
        <v>18</v>
      </c>
      <c r="R19" s="451">
        <v>41191</v>
      </c>
    </row>
    <row r="20" spans="1:18" ht="25.5" customHeight="1">
      <c r="A20" s="502">
        <v>41137</v>
      </c>
      <c r="B20" s="351">
        <v>132</v>
      </c>
      <c r="C20" s="351">
        <v>2716</v>
      </c>
      <c r="D20" s="592" t="s">
        <v>87</v>
      </c>
      <c r="E20" s="374" t="s">
        <v>204</v>
      </c>
      <c r="F20" s="593">
        <v>180</v>
      </c>
      <c r="G20" s="594">
        <v>1694</v>
      </c>
      <c r="H20" s="595">
        <v>9</v>
      </c>
      <c r="I20" s="596">
        <v>41138</v>
      </c>
      <c r="J20" s="596">
        <v>41139</v>
      </c>
      <c r="K20" s="596">
        <v>41147</v>
      </c>
      <c r="Q20" s="351">
        <v>19</v>
      </c>
      <c r="R20" s="603">
        <v>41200</v>
      </c>
    </row>
    <row r="21" spans="1:18" ht="25.5" customHeight="1">
      <c r="A21" s="665">
        <v>41163</v>
      </c>
      <c r="B21" s="666">
        <v>150</v>
      </c>
      <c r="C21" s="666">
        <v>3006</v>
      </c>
      <c r="D21" s="667" t="s">
        <v>548</v>
      </c>
      <c r="E21" s="668" t="s">
        <v>533</v>
      </c>
      <c r="F21" s="669">
        <v>630</v>
      </c>
      <c r="G21" s="670">
        <v>1909</v>
      </c>
      <c r="H21" s="671">
        <v>9</v>
      </c>
      <c r="I21" s="672">
        <v>41165</v>
      </c>
      <c r="J21" s="672">
        <v>41168</v>
      </c>
      <c r="K21" s="672">
        <v>41176</v>
      </c>
      <c r="Q21" s="666">
        <v>20</v>
      </c>
      <c r="R21" s="673">
        <v>41200</v>
      </c>
    </row>
    <row r="22" spans="1:18" ht="25.5" customHeight="1">
      <c r="A22" s="502">
        <v>41165</v>
      </c>
      <c r="B22" s="351">
        <v>159</v>
      </c>
      <c r="C22" s="351">
        <v>3096</v>
      </c>
      <c r="D22" s="674" t="s">
        <v>548</v>
      </c>
      <c r="E22" s="362" t="s">
        <v>554</v>
      </c>
      <c r="F22" s="631">
        <v>540</v>
      </c>
      <c r="G22" s="351">
        <v>1999</v>
      </c>
      <c r="H22" s="352">
        <v>9</v>
      </c>
      <c r="I22" s="502">
        <v>41172</v>
      </c>
      <c r="J22" s="502">
        <v>41175</v>
      </c>
      <c r="K22" s="502">
        <v>41183</v>
      </c>
      <c r="L22" s="2"/>
      <c r="M22" s="2"/>
      <c r="N22" s="2"/>
      <c r="O22" s="2"/>
      <c r="P22" s="2"/>
      <c r="Q22" s="351">
        <v>21</v>
      </c>
      <c r="R22" s="603">
        <v>41200</v>
      </c>
    </row>
    <row r="23" spans="1:18" ht="25.5" customHeight="1">
      <c r="A23" s="502">
        <v>41222</v>
      </c>
      <c r="B23" s="351">
        <v>251</v>
      </c>
      <c r="C23" s="351">
        <v>3954</v>
      </c>
      <c r="D23" s="674" t="s">
        <v>680</v>
      </c>
      <c r="E23" s="362" t="s">
        <v>196</v>
      </c>
      <c r="F23" s="631">
        <v>180</v>
      </c>
      <c r="G23" s="351">
        <v>2623</v>
      </c>
      <c r="H23" s="352">
        <v>9</v>
      </c>
      <c r="I23" s="502">
        <v>41236</v>
      </c>
      <c r="J23" s="502">
        <v>41237</v>
      </c>
      <c r="K23" s="502">
        <v>41215</v>
      </c>
      <c r="L23" s="2"/>
      <c r="M23" s="2"/>
      <c r="N23" s="2"/>
      <c r="O23" s="2"/>
      <c r="P23" s="2"/>
      <c r="Q23" s="351">
        <v>22</v>
      </c>
      <c r="R23" s="603">
        <v>41263</v>
      </c>
    </row>
    <row r="24" spans="1:18" ht="30.75" customHeight="1">
      <c r="A24" s="502">
        <v>41227</v>
      </c>
      <c r="B24" s="351">
        <v>258</v>
      </c>
      <c r="C24" s="351">
        <v>4049</v>
      </c>
      <c r="D24" s="674" t="s">
        <v>680</v>
      </c>
      <c r="E24" s="362" t="s">
        <v>687</v>
      </c>
      <c r="F24" s="631">
        <v>270</v>
      </c>
      <c r="G24" s="351">
        <v>2686</v>
      </c>
      <c r="H24" s="352">
        <v>9</v>
      </c>
      <c r="I24" s="502">
        <v>41234</v>
      </c>
      <c r="J24" s="502">
        <v>41235</v>
      </c>
      <c r="K24" s="502">
        <v>41243</v>
      </c>
      <c r="L24" s="2"/>
      <c r="M24" s="2"/>
      <c r="N24" s="2"/>
      <c r="O24" s="2"/>
      <c r="P24" s="2"/>
      <c r="Q24" s="351">
        <v>23</v>
      </c>
      <c r="R24" s="603">
        <v>41263</v>
      </c>
    </row>
    <row r="25" spans="1:18" ht="25.5" customHeight="1" thickBot="1">
      <c r="A25" s="726"/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</row>
    <row r="26" spans="1:18" ht="25.5" customHeight="1" thickBot="1">
      <c r="A26" s="462" t="s">
        <v>63</v>
      </c>
      <c r="B26" s="463" t="s">
        <v>64</v>
      </c>
      <c r="C26" s="455" t="s">
        <v>65</v>
      </c>
      <c r="D26" s="434" t="s">
        <v>66</v>
      </c>
      <c r="E26" s="434" t="s">
        <v>67</v>
      </c>
      <c r="F26" s="468" t="s">
        <v>68</v>
      </c>
      <c r="G26" s="610" t="s">
        <v>69</v>
      </c>
      <c r="H26" s="611" t="s">
        <v>70</v>
      </c>
      <c r="I26" s="464" t="s">
        <v>71</v>
      </c>
      <c r="J26" s="434" t="s">
        <v>72</v>
      </c>
      <c r="K26" s="434" t="s">
        <v>73</v>
      </c>
      <c r="L26" s="609" t="s">
        <v>74</v>
      </c>
      <c r="M26" s="302" t="s">
        <v>75</v>
      </c>
      <c r="N26" s="303" t="s">
        <v>76</v>
      </c>
      <c r="O26" s="303" t="s">
        <v>77</v>
      </c>
      <c r="P26" s="432" t="s">
        <v>79</v>
      </c>
      <c r="Q26" s="469" t="s">
        <v>506</v>
      </c>
      <c r="R26" s="469" t="s">
        <v>507</v>
      </c>
    </row>
    <row r="27" spans="1:17" ht="25.5" customHeight="1">
      <c r="A27" s="727">
        <v>41311</v>
      </c>
      <c r="D27" s="651" t="s">
        <v>494</v>
      </c>
      <c r="G27" s="654">
        <v>2404</v>
      </c>
      <c r="Q27" s="728">
        <v>1</v>
      </c>
    </row>
    <row r="28" spans="1:17" ht="25.5" customHeight="1">
      <c r="A28" s="727">
        <v>41311</v>
      </c>
      <c r="D28" s="651" t="s">
        <v>151</v>
      </c>
      <c r="G28" s="654">
        <v>2698</v>
      </c>
      <c r="Q28" s="728">
        <v>2</v>
      </c>
    </row>
    <row r="29" spans="1:17" ht="25.5" customHeight="1">
      <c r="A29" s="727">
        <v>41311</v>
      </c>
      <c r="D29" s="651" t="s">
        <v>696</v>
      </c>
      <c r="G29" s="654">
        <v>2776</v>
      </c>
      <c r="Q29" s="728">
        <v>4</v>
      </c>
    </row>
    <row r="30" spans="1:17" ht="25.5" customHeight="1">
      <c r="A30" s="727">
        <v>41311</v>
      </c>
      <c r="D30" s="651" t="s">
        <v>758</v>
      </c>
      <c r="G30" s="654">
        <v>3011</v>
      </c>
      <c r="Q30" s="728">
        <v>3</v>
      </c>
    </row>
    <row r="31" spans="1:17" ht="25.5" customHeight="1">
      <c r="A31" s="727">
        <v>41311</v>
      </c>
      <c r="D31" s="710" t="s">
        <v>693</v>
      </c>
      <c r="G31" s="650">
        <v>3181</v>
      </c>
      <c r="Q31" s="728">
        <v>5</v>
      </c>
    </row>
    <row r="32" spans="1:17" ht="25.5" customHeight="1">
      <c r="A32" s="727">
        <v>41325</v>
      </c>
      <c r="D32" s="691" t="s">
        <v>578</v>
      </c>
      <c r="G32" s="707">
        <v>188</v>
      </c>
      <c r="Q32" s="728">
        <v>6</v>
      </c>
    </row>
    <row r="33" ht="25.5" customHeight="1">
      <c r="A33" s="727"/>
    </row>
    <row r="34" ht="25.5" customHeight="1">
      <c r="A34" s="727"/>
    </row>
    <row r="35" ht="25.5" customHeight="1">
      <c r="A35" s="727"/>
    </row>
    <row r="36" ht="25.5" customHeight="1">
      <c r="A36" s="727"/>
    </row>
    <row r="37" ht="25.5" customHeight="1">
      <c r="A37" s="727"/>
    </row>
    <row r="38" ht="25.5" customHeight="1">
      <c r="A38" s="727"/>
    </row>
    <row r="39" ht="25.5" customHeight="1">
      <c r="A39" s="727"/>
    </row>
    <row r="40" ht="25.5" customHeight="1">
      <c r="A40" s="72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T80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1" sqref="B1:M2"/>
    </sheetView>
  </sheetViews>
  <sheetFormatPr defaultColWidth="11.421875" defaultRowHeight="34.5" customHeight="1"/>
  <cols>
    <col min="1" max="1" width="11.421875" style="688" customWidth="1"/>
    <col min="2" max="2" width="12.28125" style="688" customWidth="1"/>
    <col min="3" max="3" width="18.140625" style="688" customWidth="1"/>
    <col min="4" max="4" width="21.8515625" style="697" customWidth="1"/>
    <col min="5" max="5" width="54.7109375" style="688" customWidth="1"/>
    <col min="6" max="6" width="34.28125" style="688" customWidth="1"/>
    <col min="7" max="8" width="21.00390625" style="688" customWidth="1"/>
    <col min="9" max="9" width="15.57421875" style="688" customWidth="1"/>
    <col min="10" max="10" width="12.7109375" style="688" customWidth="1"/>
    <col min="11" max="13" width="19.140625" style="688" customWidth="1"/>
    <col min="14" max="16384" width="11.421875" style="688" customWidth="1"/>
  </cols>
  <sheetData>
    <row r="1" spans="2:13" ht="34.5" customHeight="1">
      <c r="B1" s="894" t="s">
        <v>62</v>
      </c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</row>
    <row r="2" spans="2:13" ht="31.5" customHeight="1" thickBot="1"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</row>
    <row r="3" spans="2:13" ht="55.5" customHeight="1" thickBot="1">
      <c r="B3" s="683" t="s">
        <v>64</v>
      </c>
      <c r="C3" s="682" t="s">
        <v>63</v>
      </c>
      <c r="D3" s="683" t="s">
        <v>65</v>
      </c>
      <c r="E3" s="684" t="s">
        <v>66</v>
      </c>
      <c r="F3" s="684" t="s">
        <v>67</v>
      </c>
      <c r="G3" s="685" t="s">
        <v>866</v>
      </c>
      <c r="H3" s="685" t="s">
        <v>867</v>
      </c>
      <c r="I3" s="686" t="s">
        <v>69</v>
      </c>
      <c r="J3" s="687" t="s">
        <v>70</v>
      </c>
      <c r="K3" s="684" t="s">
        <v>71</v>
      </c>
      <c r="L3" s="684" t="s">
        <v>72</v>
      </c>
      <c r="M3" s="684" t="s">
        <v>73</v>
      </c>
    </row>
    <row r="4" spans="2:13" ht="34.5" customHeight="1">
      <c r="B4" s="690">
        <v>1</v>
      </c>
      <c r="C4" s="689">
        <v>41652</v>
      </c>
      <c r="D4" s="690">
        <v>288</v>
      </c>
      <c r="E4" s="691" t="s">
        <v>105</v>
      </c>
      <c r="F4" s="692" t="s">
        <v>93</v>
      </c>
      <c r="G4" s="693">
        <v>1600</v>
      </c>
      <c r="H4" s="693"/>
      <c r="I4" s="690">
        <v>8</v>
      </c>
      <c r="J4" s="690">
        <v>21</v>
      </c>
      <c r="K4" s="694">
        <v>41651</v>
      </c>
      <c r="L4" s="694">
        <v>41656</v>
      </c>
      <c r="M4" s="694">
        <v>41670</v>
      </c>
    </row>
    <row r="5" spans="2:13" ht="34.5" customHeight="1">
      <c r="B5" s="729">
        <v>2</v>
      </c>
      <c r="C5" s="734">
        <v>41652</v>
      </c>
      <c r="D5" s="729">
        <v>289</v>
      </c>
      <c r="E5" s="735" t="s">
        <v>0</v>
      </c>
      <c r="F5" s="736" t="s">
        <v>93</v>
      </c>
      <c r="G5" s="737">
        <v>1600</v>
      </c>
      <c r="H5" s="737"/>
      <c r="I5" s="729">
        <v>9</v>
      </c>
      <c r="J5" s="729">
        <v>22</v>
      </c>
      <c r="K5" s="738">
        <v>41651</v>
      </c>
      <c r="L5" s="738">
        <v>41656</v>
      </c>
      <c r="M5" s="738">
        <v>41670</v>
      </c>
    </row>
    <row r="6" spans="2:13" ht="34.5" customHeight="1">
      <c r="B6" s="690">
        <v>3</v>
      </c>
      <c r="C6" s="689">
        <v>41653</v>
      </c>
      <c r="D6" s="690">
        <v>287</v>
      </c>
      <c r="E6" s="691" t="s">
        <v>865</v>
      </c>
      <c r="F6" s="692" t="s">
        <v>1</v>
      </c>
      <c r="G6" s="693">
        <v>640</v>
      </c>
      <c r="H6" s="693"/>
      <c r="I6" s="690">
        <v>10</v>
      </c>
      <c r="J6" s="690">
        <v>49</v>
      </c>
      <c r="K6" s="694">
        <v>41644</v>
      </c>
      <c r="L6" s="694">
        <v>41645</v>
      </c>
      <c r="M6" s="694">
        <v>41659</v>
      </c>
    </row>
    <row r="7" spans="2:13" ht="34.5" customHeight="1">
      <c r="B7" s="690">
        <v>4</v>
      </c>
      <c r="C7" s="896" t="s">
        <v>232</v>
      </c>
      <c r="D7" s="897"/>
      <c r="E7" s="897"/>
      <c r="F7" s="897"/>
      <c r="G7" s="897"/>
      <c r="H7" s="897"/>
      <c r="I7" s="897"/>
      <c r="J7" s="897"/>
      <c r="K7" s="897"/>
      <c r="L7" s="897"/>
      <c r="M7" s="898"/>
    </row>
    <row r="8" spans="2:13" ht="34.5" customHeight="1">
      <c r="B8" s="690">
        <v>5</v>
      </c>
      <c r="C8" s="896" t="s">
        <v>232</v>
      </c>
      <c r="D8" s="897"/>
      <c r="E8" s="897"/>
      <c r="F8" s="897"/>
      <c r="G8" s="897"/>
      <c r="H8" s="897"/>
      <c r="I8" s="897"/>
      <c r="J8" s="897"/>
      <c r="K8" s="897"/>
      <c r="L8" s="897"/>
      <c r="M8" s="898"/>
    </row>
    <row r="9" spans="2:13" ht="34.5" customHeight="1">
      <c r="B9" s="690">
        <v>6</v>
      </c>
      <c r="C9" s="689">
        <v>41659</v>
      </c>
      <c r="D9" s="690">
        <v>423</v>
      </c>
      <c r="E9" s="691" t="s">
        <v>815</v>
      </c>
      <c r="F9" s="692" t="s">
        <v>2</v>
      </c>
      <c r="G9" s="693">
        <f>320*5</f>
        <v>1600</v>
      </c>
      <c r="H9" s="693"/>
      <c r="I9" s="690">
        <v>72</v>
      </c>
      <c r="J9" s="690">
        <v>10</v>
      </c>
      <c r="K9" s="694">
        <v>41659</v>
      </c>
      <c r="L9" s="694">
        <v>41663</v>
      </c>
      <c r="M9" s="694">
        <v>41677</v>
      </c>
    </row>
    <row r="10" spans="2:13" ht="34.5" customHeight="1">
      <c r="B10" s="690">
        <v>7</v>
      </c>
      <c r="C10" s="689">
        <v>41668</v>
      </c>
      <c r="D10" s="690">
        <v>681</v>
      </c>
      <c r="E10" s="696" t="s">
        <v>4</v>
      </c>
      <c r="F10" s="692" t="s">
        <v>204</v>
      </c>
      <c r="G10" s="693">
        <v>800</v>
      </c>
      <c r="H10" s="693"/>
      <c r="I10" s="690">
        <v>182</v>
      </c>
      <c r="J10" s="690">
        <v>51</v>
      </c>
      <c r="K10" s="694">
        <v>41667</v>
      </c>
      <c r="L10" s="694">
        <v>41669</v>
      </c>
      <c r="M10" s="694">
        <v>41683</v>
      </c>
    </row>
    <row r="11" spans="2:13" ht="34.5" customHeight="1">
      <c r="B11" s="690">
        <v>8</v>
      </c>
      <c r="C11" s="689">
        <v>41668</v>
      </c>
      <c r="D11" s="690">
        <v>705</v>
      </c>
      <c r="E11" s="691" t="s">
        <v>868</v>
      </c>
      <c r="F11" s="692" t="s">
        <v>204</v>
      </c>
      <c r="G11" s="693">
        <v>960</v>
      </c>
      <c r="H11" s="693"/>
      <c r="I11" s="690">
        <v>192</v>
      </c>
      <c r="J11" s="690">
        <v>45</v>
      </c>
      <c r="K11" s="694">
        <v>41667</v>
      </c>
      <c r="L11" s="694">
        <v>41669</v>
      </c>
      <c r="M11" s="694">
        <v>41683</v>
      </c>
    </row>
    <row r="12" spans="2:13" ht="34.5" customHeight="1">
      <c r="B12" s="690">
        <v>9</v>
      </c>
      <c r="C12" s="689">
        <v>41668</v>
      </c>
      <c r="D12" s="690">
        <v>704</v>
      </c>
      <c r="E12" s="691" t="s">
        <v>864</v>
      </c>
      <c r="F12" s="692" t="s">
        <v>204</v>
      </c>
      <c r="G12" s="693">
        <v>960</v>
      </c>
      <c r="H12" s="693"/>
      <c r="I12" s="690">
        <v>194</v>
      </c>
      <c r="J12" s="690">
        <v>45</v>
      </c>
      <c r="K12" s="694">
        <v>41667</v>
      </c>
      <c r="L12" s="694">
        <v>41669</v>
      </c>
      <c r="M12" s="694">
        <v>41683</v>
      </c>
    </row>
    <row r="13" spans="2:13" ht="34.5" customHeight="1">
      <c r="B13" s="690">
        <v>10</v>
      </c>
      <c r="C13" s="689">
        <v>41668</v>
      </c>
      <c r="D13" s="690">
        <v>869</v>
      </c>
      <c r="E13" s="691" t="s">
        <v>5</v>
      </c>
      <c r="F13" s="692" t="s">
        <v>6</v>
      </c>
      <c r="G13" s="693">
        <v>640</v>
      </c>
      <c r="H13" s="693">
        <v>100</v>
      </c>
      <c r="I13" s="690">
        <v>196</v>
      </c>
      <c r="J13" s="690">
        <v>53</v>
      </c>
      <c r="K13" s="694">
        <v>41668</v>
      </c>
      <c r="L13" s="694">
        <v>41671</v>
      </c>
      <c r="M13" s="694">
        <v>41684</v>
      </c>
    </row>
    <row r="14" spans="2:13" ht="39.75" customHeight="1">
      <c r="B14" s="690">
        <v>11</v>
      </c>
      <c r="C14" s="689">
        <v>41668</v>
      </c>
      <c r="D14" s="690">
        <v>870</v>
      </c>
      <c r="E14" s="691" t="s">
        <v>7</v>
      </c>
      <c r="F14" s="692" t="s">
        <v>6</v>
      </c>
      <c r="G14" s="693">
        <v>640</v>
      </c>
      <c r="H14" s="693">
        <v>100</v>
      </c>
      <c r="I14" s="690">
        <v>197</v>
      </c>
      <c r="J14" s="690">
        <v>53</v>
      </c>
      <c r="K14" s="694">
        <v>41668</v>
      </c>
      <c r="L14" s="694">
        <v>41671</v>
      </c>
      <c r="M14" s="689">
        <v>41684</v>
      </c>
    </row>
    <row r="15" spans="2:13" ht="39.75" customHeight="1">
      <c r="B15" s="690">
        <v>12</v>
      </c>
      <c r="C15" s="689">
        <v>41676</v>
      </c>
      <c r="D15" s="690">
        <v>946</v>
      </c>
      <c r="E15" s="691" t="s">
        <v>835</v>
      </c>
      <c r="F15" s="692" t="s">
        <v>205</v>
      </c>
      <c r="G15" s="693">
        <v>320</v>
      </c>
      <c r="H15" s="693"/>
      <c r="I15" s="690">
        <v>265</v>
      </c>
      <c r="J15" s="690">
        <v>34</v>
      </c>
      <c r="K15" s="694">
        <v>41691</v>
      </c>
      <c r="L15" s="694">
        <v>41691</v>
      </c>
      <c r="M15" s="689">
        <v>41705</v>
      </c>
    </row>
    <row r="16" spans="2:13" ht="34.5" customHeight="1">
      <c r="B16" s="690">
        <v>13</v>
      </c>
      <c r="C16" s="896" t="s">
        <v>232</v>
      </c>
      <c r="D16" s="897"/>
      <c r="E16" s="897"/>
      <c r="F16" s="897"/>
      <c r="G16" s="897"/>
      <c r="H16" s="897"/>
      <c r="I16" s="897"/>
      <c r="J16" s="897"/>
      <c r="K16" s="897"/>
      <c r="L16" s="897"/>
      <c r="M16" s="898"/>
    </row>
    <row r="17" spans="2:13" ht="34.5" customHeight="1">
      <c r="B17" s="690">
        <v>14</v>
      </c>
      <c r="C17" s="689">
        <v>41680</v>
      </c>
      <c r="D17" s="690">
        <v>976</v>
      </c>
      <c r="E17" s="691" t="s">
        <v>485</v>
      </c>
      <c r="F17" s="692" t="s">
        <v>193</v>
      </c>
      <c r="G17" s="693">
        <v>640</v>
      </c>
      <c r="H17" s="693"/>
      <c r="I17" s="690">
        <v>295</v>
      </c>
      <c r="J17" s="690">
        <v>10</v>
      </c>
      <c r="K17" s="694">
        <v>41683</v>
      </c>
      <c r="L17" s="694">
        <v>41684</v>
      </c>
      <c r="M17" s="694">
        <v>41698</v>
      </c>
    </row>
    <row r="18" spans="2:13" ht="34.5" customHeight="1">
      <c r="B18" s="690">
        <v>15</v>
      </c>
      <c r="C18" s="689">
        <v>41680</v>
      </c>
      <c r="D18" s="690">
        <v>974</v>
      </c>
      <c r="E18" s="691" t="s">
        <v>8</v>
      </c>
      <c r="F18" s="692" t="s">
        <v>200</v>
      </c>
      <c r="G18" s="693">
        <v>960</v>
      </c>
      <c r="H18" s="693"/>
      <c r="I18" s="690">
        <v>293</v>
      </c>
      <c r="J18" s="690">
        <v>46</v>
      </c>
      <c r="K18" s="694">
        <v>41689</v>
      </c>
      <c r="L18" s="694">
        <v>41692</v>
      </c>
      <c r="M18" s="694">
        <v>41705</v>
      </c>
    </row>
    <row r="19" spans="2:13" ht="34.5" customHeight="1">
      <c r="B19" s="690">
        <v>16</v>
      </c>
      <c r="C19" s="689">
        <v>41682</v>
      </c>
      <c r="D19" s="733">
        <v>998</v>
      </c>
      <c r="E19" s="691" t="s">
        <v>9</v>
      </c>
      <c r="F19" s="692" t="s">
        <v>200</v>
      </c>
      <c r="G19" s="693">
        <v>960</v>
      </c>
      <c r="H19" s="693"/>
      <c r="I19" s="690">
        <v>308</v>
      </c>
      <c r="J19" s="690">
        <v>27</v>
      </c>
      <c r="K19" s="694">
        <v>41689</v>
      </c>
      <c r="L19" s="694">
        <v>41692</v>
      </c>
      <c r="M19" s="694">
        <v>41705</v>
      </c>
    </row>
    <row r="20" spans="2:13" ht="34.5" customHeight="1">
      <c r="B20" s="690">
        <v>17</v>
      </c>
      <c r="C20" s="689">
        <v>41682</v>
      </c>
      <c r="D20" s="733">
        <v>999</v>
      </c>
      <c r="E20" s="691" t="s">
        <v>10</v>
      </c>
      <c r="F20" s="692" t="s">
        <v>200</v>
      </c>
      <c r="G20" s="693">
        <v>960</v>
      </c>
      <c r="H20" s="693"/>
      <c r="I20" s="690">
        <v>309</v>
      </c>
      <c r="J20" s="690">
        <v>27</v>
      </c>
      <c r="K20" s="694">
        <v>41689</v>
      </c>
      <c r="L20" s="694">
        <v>41692</v>
      </c>
      <c r="M20" s="694">
        <v>41705</v>
      </c>
    </row>
    <row r="21" spans="2:13" ht="34.5" customHeight="1">
      <c r="B21" s="690">
        <v>18</v>
      </c>
      <c r="C21" s="689">
        <v>41682</v>
      </c>
      <c r="D21" s="690">
        <v>1000</v>
      </c>
      <c r="E21" s="691" t="s">
        <v>11</v>
      </c>
      <c r="F21" s="692" t="s">
        <v>200</v>
      </c>
      <c r="G21" s="693">
        <v>960</v>
      </c>
      <c r="H21" s="693"/>
      <c r="I21" s="690">
        <v>310</v>
      </c>
      <c r="J21" s="690">
        <v>37</v>
      </c>
      <c r="K21" s="694">
        <v>41689</v>
      </c>
      <c r="L21" s="694">
        <v>41692</v>
      </c>
      <c r="M21" s="694">
        <v>41705</v>
      </c>
    </row>
    <row r="22" spans="2:20" ht="34.5" customHeight="1">
      <c r="B22" s="733">
        <v>19</v>
      </c>
      <c r="C22" s="784">
        <v>41682</v>
      </c>
      <c r="D22" s="733">
        <v>1001</v>
      </c>
      <c r="E22" s="691" t="s">
        <v>12</v>
      </c>
      <c r="F22" s="785" t="s">
        <v>200</v>
      </c>
      <c r="G22" s="786">
        <v>960</v>
      </c>
      <c r="H22" s="786"/>
      <c r="I22" s="733">
        <v>311</v>
      </c>
      <c r="J22" s="733">
        <v>45</v>
      </c>
      <c r="K22" s="787">
        <v>41689</v>
      </c>
      <c r="L22" s="787">
        <v>41692</v>
      </c>
      <c r="M22" s="787">
        <v>41705</v>
      </c>
      <c r="N22" s="730"/>
      <c r="O22" s="730"/>
      <c r="P22" s="731"/>
      <c r="Q22" s="732"/>
      <c r="R22" s="732"/>
      <c r="S22" s="697"/>
      <c r="T22" s="697"/>
    </row>
    <row r="23" spans="2:13" s="789" customFormat="1" ht="34.5" customHeight="1">
      <c r="B23" s="733">
        <v>20</v>
      </c>
      <c r="C23" s="784">
        <v>41682</v>
      </c>
      <c r="D23" s="733">
        <v>1002</v>
      </c>
      <c r="E23" s="691" t="s">
        <v>13</v>
      </c>
      <c r="F23" s="785" t="s">
        <v>200</v>
      </c>
      <c r="G23" s="786">
        <v>960</v>
      </c>
      <c r="H23" s="786"/>
      <c r="I23" s="733">
        <v>312</v>
      </c>
      <c r="J23" s="733">
        <v>31</v>
      </c>
      <c r="K23" s="787">
        <v>41689</v>
      </c>
      <c r="L23" s="787">
        <v>41691</v>
      </c>
      <c r="M23" s="784">
        <v>41705</v>
      </c>
    </row>
    <row r="24" spans="2:13" ht="34.5" customHeight="1">
      <c r="B24" s="733">
        <v>21</v>
      </c>
      <c r="C24" s="784">
        <v>41682</v>
      </c>
      <c r="D24" s="733">
        <v>1003</v>
      </c>
      <c r="E24" s="691" t="s">
        <v>14</v>
      </c>
      <c r="F24" s="785" t="s">
        <v>200</v>
      </c>
      <c r="G24" s="786">
        <v>960</v>
      </c>
      <c r="H24" s="786"/>
      <c r="I24" s="733">
        <v>313</v>
      </c>
      <c r="J24" s="733">
        <v>31</v>
      </c>
      <c r="K24" s="787">
        <v>41689</v>
      </c>
      <c r="L24" s="787">
        <v>41691</v>
      </c>
      <c r="M24" s="787">
        <v>41705</v>
      </c>
    </row>
    <row r="25" spans="2:13" ht="34.5" customHeight="1">
      <c r="B25" s="690">
        <v>22</v>
      </c>
      <c r="C25" s="689">
        <v>41682</v>
      </c>
      <c r="D25" s="690">
        <v>997</v>
      </c>
      <c r="E25" s="691" t="s">
        <v>15</v>
      </c>
      <c r="F25" s="692" t="s">
        <v>200</v>
      </c>
      <c r="G25" s="693">
        <v>960</v>
      </c>
      <c r="H25" s="693"/>
      <c r="I25" s="690">
        <v>314</v>
      </c>
      <c r="J25" s="690">
        <v>37</v>
      </c>
      <c r="K25" s="694">
        <v>41689</v>
      </c>
      <c r="L25" s="694">
        <v>41692</v>
      </c>
      <c r="M25" s="694">
        <v>41705</v>
      </c>
    </row>
    <row r="26" spans="2:13" ht="34.5" customHeight="1">
      <c r="B26" s="733">
        <v>23</v>
      </c>
      <c r="C26" s="689">
        <v>41683</v>
      </c>
      <c r="D26" s="690">
        <v>1013</v>
      </c>
      <c r="E26" s="691" t="s">
        <v>16</v>
      </c>
      <c r="F26" s="692" t="s">
        <v>196</v>
      </c>
      <c r="G26" s="693">
        <v>960</v>
      </c>
      <c r="H26" s="693"/>
      <c r="I26" s="690">
        <v>320</v>
      </c>
      <c r="J26" s="690">
        <v>24</v>
      </c>
      <c r="K26" s="694">
        <v>41686</v>
      </c>
      <c r="L26" s="694">
        <v>41688</v>
      </c>
      <c r="M26" s="694">
        <v>41702</v>
      </c>
    </row>
    <row r="27" spans="2:13" ht="34.5" customHeight="1">
      <c r="B27" s="690">
        <v>24</v>
      </c>
      <c r="C27" s="689">
        <v>41684</v>
      </c>
      <c r="D27" s="690">
        <v>1024</v>
      </c>
      <c r="E27" s="691" t="s">
        <v>17</v>
      </c>
      <c r="F27" s="692" t="s">
        <v>204</v>
      </c>
      <c r="G27" s="693">
        <v>320</v>
      </c>
      <c r="H27" s="693"/>
      <c r="I27" s="690">
        <v>350</v>
      </c>
      <c r="J27" s="690">
        <v>10</v>
      </c>
      <c r="K27" s="694">
        <v>41687</v>
      </c>
      <c r="L27" s="694">
        <v>41687</v>
      </c>
      <c r="M27" s="694">
        <v>41701</v>
      </c>
    </row>
    <row r="28" spans="2:13" ht="39.75" customHeight="1">
      <c r="B28" s="733">
        <v>25</v>
      </c>
      <c r="C28" s="689">
        <v>41684</v>
      </c>
      <c r="D28" s="690">
        <v>1028</v>
      </c>
      <c r="E28" s="691" t="s">
        <v>18</v>
      </c>
      <c r="F28" s="692" t="s">
        <v>19</v>
      </c>
      <c r="G28" s="693">
        <v>1600</v>
      </c>
      <c r="H28" s="693"/>
      <c r="I28" s="690">
        <v>358</v>
      </c>
      <c r="J28" s="690">
        <v>53</v>
      </c>
      <c r="K28" s="694">
        <v>41687</v>
      </c>
      <c r="L28" s="694">
        <v>41691</v>
      </c>
      <c r="M28" s="694">
        <v>41705</v>
      </c>
    </row>
    <row r="29" spans="2:13" ht="34.5" customHeight="1">
      <c r="B29" s="690">
        <v>26</v>
      </c>
      <c r="C29" s="689">
        <v>41684</v>
      </c>
      <c r="D29" s="690">
        <v>1029</v>
      </c>
      <c r="E29" s="691" t="s">
        <v>22</v>
      </c>
      <c r="F29" s="692" t="s">
        <v>190</v>
      </c>
      <c r="G29" s="693">
        <v>1920</v>
      </c>
      <c r="H29" s="693"/>
      <c r="I29" s="690">
        <v>357</v>
      </c>
      <c r="J29" s="690">
        <v>53</v>
      </c>
      <c r="K29" s="694">
        <v>41687</v>
      </c>
      <c r="L29" s="694">
        <v>41692</v>
      </c>
      <c r="M29" s="694">
        <v>41705</v>
      </c>
    </row>
    <row r="30" spans="2:13" ht="34.5" customHeight="1">
      <c r="B30" s="733">
        <v>27</v>
      </c>
      <c r="C30" s="689">
        <v>41684</v>
      </c>
      <c r="D30" s="690">
        <v>1027</v>
      </c>
      <c r="E30" s="691" t="s">
        <v>20</v>
      </c>
      <c r="F30" s="692" t="s">
        <v>190</v>
      </c>
      <c r="G30" s="693">
        <v>1600</v>
      </c>
      <c r="H30" s="693"/>
      <c r="I30" s="690">
        <v>356</v>
      </c>
      <c r="J30" s="690">
        <v>53</v>
      </c>
      <c r="K30" s="694">
        <v>41687</v>
      </c>
      <c r="L30" s="694">
        <v>41691</v>
      </c>
      <c r="M30" s="694">
        <v>41705</v>
      </c>
    </row>
    <row r="31" spans="2:13" ht="34.5" customHeight="1">
      <c r="B31" s="690">
        <v>28</v>
      </c>
      <c r="C31" s="689">
        <v>41684</v>
      </c>
      <c r="D31" s="690">
        <v>1026</v>
      </c>
      <c r="E31" s="691" t="s">
        <v>21</v>
      </c>
      <c r="F31" s="692" t="s">
        <v>190</v>
      </c>
      <c r="G31" s="693">
        <v>1600</v>
      </c>
      <c r="H31" s="693"/>
      <c r="I31" s="690">
        <v>355</v>
      </c>
      <c r="J31" s="690">
        <v>53</v>
      </c>
      <c r="K31" s="694">
        <v>41687</v>
      </c>
      <c r="L31" s="694">
        <v>41691</v>
      </c>
      <c r="M31" s="694">
        <v>41705</v>
      </c>
    </row>
    <row r="32" spans="2:13" ht="34.5" customHeight="1">
      <c r="B32" s="733">
        <v>29</v>
      </c>
      <c r="C32" s="689">
        <v>41684</v>
      </c>
      <c r="D32" s="690">
        <v>1021</v>
      </c>
      <c r="E32" s="691" t="s">
        <v>30</v>
      </c>
      <c r="F32" s="692" t="s">
        <v>200</v>
      </c>
      <c r="G32" s="693">
        <v>960</v>
      </c>
      <c r="H32" s="693"/>
      <c r="I32" s="690">
        <v>354</v>
      </c>
      <c r="J32" s="690">
        <v>35</v>
      </c>
      <c r="K32" s="694">
        <v>41689</v>
      </c>
      <c r="L32" s="694">
        <v>41691</v>
      </c>
      <c r="M32" s="694">
        <v>41705</v>
      </c>
    </row>
    <row r="33" spans="2:13" ht="41.25" customHeight="1">
      <c r="B33" s="690">
        <v>30</v>
      </c>
      <c r="C33" s="689">
        <v>41684</v>
      </c>
      <c r="D33" s="690">
        <v>1030</v>
      </c>
      <c r="E33" s="696" t="s">
        <v>31</v>
      </c>
      <c r="F33" s="692" t="s">
        <v>200</v>
      </c>
      <c r="G33" s="693">
        <v>960</v>
      </c>
      <c r="H33" s="693"/>
      <c r="I33" s="690">
        <v>353</v>
      </c>
      <c r="J33" s="690">
        <v>35</v>
      </c>
      <c r="K33" s="694">
        <v>41689</v>
      </c>
      <c r="L33" s="694">
        <v>41691</v>
      </c>
      <c r="M33" s="694">
        <v>41705</v>
      </c>
    </row>
    <row r="34" spans="2:13" ht="34.5" customHeight="1">
      <c r="B34" s="733">
        <v>31</v>
      </c>
      <c r="C34" s="689">
        <v>41684</v>
      </c>
      <c r="D34" s="733">
        <v>1022</v>
      </c>
      <c r="E34" s="691" t="s">
        <v>32</v>
      </c>
      <c r="F34" s="692" t="s">
        <v>200</v>
      </c>
      <c r="G34" s="693">
        <v>960</v>
      </c>
      <c r="H34" s="693"/>
      <c r="I34" s="690">
        <v>352</v>
      </c>
      <c r="J34" s="690">
        <v>35</v>
      </c>
      <c r="K34" s="694">
        <v>41689</v>
      </c>
      <c r="L34" s="694">
        <v>41691</v>
      </c>
      <c r="M34" s="694">
        <v>41705</v>
      </c>
    </row>
    <row r="35" spans="2:13" ht="34.5" customHeight="1">
      <c r="B35" s="690">
        <v>32</v>
      </c>
      <c r="C35" s="734">
        <v>41684</v>
      </c>
      <c r="D35" s="729">
        <v>1023</v>
      </c>
      <c r="E35" s="735" t="s">
        <v>33</v>
      </c>
      <c r="F35" s="736" t="s">
        <v>200</v>
      </c>
      <c r="G35" s="737">
        <v>960</v>
      </c>
      <c r="H35" s="737"/>
      <c r="I35" s="729">
        <v>351</v>
      </c>
      <c r="J35" s="729">
        <v>35</v>
      </c>
      <c r="K35" s="738">
        <v>41689</v>
      </c>
      <c r="L35" s="738">
        <v>41691</v>
      </c>
      <c r="M35" s="694">
        <v>41705</v>
      </c>
    </row>
    <row r="36" spans="2:13" ht="34.5" customHeight="1">
      <c r="B36" s="733">
        <v>33</v>
      </c>
      <c r="C36" s="689">
        <v>41687</v>
      </c>
      <c r="D36" s="690">
        <v>1057</v>
      </c>
      <c r="E36" s="691" t="s">
        <v>7</v>
      </c>
      <c r="F36" s="692" t="s">
        <v>190</v>
      </c>
      <c r="G36" s="693">
        <v>640</v>
      </c>
      <c r="H36" s="693"/>
      <c r="I36" s="690">
        <v>373</v>
      </c>
      <c r="J36" s="690">
        <v>53</v>
      </c>
      <c r="K36" s="694">
        <v>41687</v>
      </c>
      <c r="L36" s="694">
        <v>41689</v>
      </c>
      <c r="M36" s="694">
        <v>41703</v>
      </c>
    </row>
    <row r="37" spans="2:13" ht="34.5" customHeight="1">
      <c r="B37" s="690">
        <v>34</v>
      </c>
      <c r="C37" s="784">
        <v>41688</v>
      </c>
      <c r="D37" s="733">
        <v>1055</v>
      </c>
      <c r="E37" s="691" t="s">
        <v>815</v>
      </c>
      <c r="F37" s="785" t="s">
        <v>192</v>
      </c>
      <c r="G37" s="786">
        <v>1440</v>
      </c>
      <c r="H37" s="786"/>
      <c r="I37" s="788">
        <v>393</v>
      </c>
      <c r="J37" s="733">
        <v>10</v>
      </c>
      <c r="K37" s="787">
        <v>41687</v>
      </c>
      <c r="L37" s="787">
        <v>41691</v>
      </c>
      <c r="M37" s="787">
        <v>41705</v>
      </c>
    </row>
    <row r="38" spans="2:13" ht="34.5" customHeight="1">
      <c r="B38" s="733">
        <v>35</v>
      </c>
      <c r="C38" s="784">
        <v>41688</v>
      </c>
      <c r="D38" s="733">
        <v>1056</v>
      </c>
      <c r="E38" s="691" t="s">
        <v>3</v>
      </c>
      <c r="F38" s="785" t="s">
        <v>200</v>
      </c>
      <c r="G38" s="786">
        <v>640</v>
      </c>
      <c r="H38" s="786"/>
      <c r="I38" s="788">
        <v>394</v>
      </c>
      <c r="J38" s="733">
        <v>10</v>
      </c>
      <c r="K38" s="787">
        <v>41689</v>
      </c>
      <c r="L38" s="787">
        <v>41691</v>
      </c>
      <c r="M38" s="787">
        <v>41705</v>
      </c>
    </row>
    <row r="39" spans="2:13" ht="34.5" customHeight="1">
      <c r="B39" s="690">
        <v>36</v>
      </c>
      <c r="C39" s="784">
        <v>41691</v>
      </c>
      <c r="D39" s="733">
        <v>1070</v>
      </c>
      <c r="E39" s="691" t="s">
        <v>23</v>
      </c>
      <c r="F39" s="785" t="s">
        <v>202</v>
      </c>
      <c r="G39" s="786">
        <v>1920</v>
      </c>
      <c r="H39" s="786"/>
      <c r="I39" s="788">
        <v>410</v>
      </c>
      <c r="J39" s="733">
        <v>53</v>
      </c>
      <c r="K39" s="787">
        <v>41693</v>
      </c>
      <c r="L39" s="787">
        <v>41699</v>
      </c>
      <c r="M39" s="787">
        <v>41712</v>
      </c>
    </row>
    <row r="40" spans="2:13" ht="34.5" customHeight="1">
      <c r="B40" s="733">
        <v>37</v>
      </c>
      <c r="C40" s="784">
        <v>41691</v>
      </c>
      <c r="D40" s="733">
        <v>1071</v>
      </c>
      <c r="E40" s="691" t="s">
        <v>24</v>
      </c>
      <c r="F40" s="785" t="s">
        <v>202</v>
      </c>
      <c r="G40" s="786">
        <v>1600</v>
      </c>
      <c r="H40" s="786"/>
      <c r="I40" s="733">
        <v>411</v>
      </c>
      <c r="J40" s="733">
        <v>53</v>
      </c>
      <c r="K40" s="787">
        <v>41694</v>
      </c>
      <c r="L40" s="787">
        <v>41699</v>
      </c>
      <c r="M40" s="787">
        <v>41712</v>
      </c>
    </row>
    <row r="41" spans="2:13" ht="34.5" customHeight="1">
      <c r="B41" s="690">
        <v>38</v>
      </c>
      <c r="C41" s="784">
        <v>41691</v>
      </c>
      <c r="D41" s="733">
        <v>1072</v>
      </c>
      <c r="E41" s="691" t="s">
        <v>680</v>
      </c>
      <c r="F41" s="785" t="s">
        <v>202</v>
      </c>
      <c r="G41" s="786">
        <v>1600</v>
      </c>
      <c r="H41" s="786"/>
      <c r="I41" s="733">
        <v>412</v>
      </c>
      <c r="J41" s="733">
        <v>53</v>
      </c>
      <c r="K41" s="787">
        <v>41694</v>
      </c>
      <c r="L41" s="787">
        <v>41699</v>
      </c>
      <c r="M41" s="787">
        <v>41712</v>
      </c>
    </row>
    <row r="42" spans="2:13" ht="34.5" customHeight="1">
      <c r="B42" s="733">
        <v>39</v>
      </c>
      <c r="C42" s="784">
        <v>41691</v>
      </c>
      <c r="D42" s="733">
        <v>1073</v>
      </c>
      <c r="E42" s="691" t="s">
        <v>25</v>
      </c>
      <c r="F42" s="785" t="s">
        <v>202</v>
      </c>
      <c r="G42" s="786">
        <v>1600</v>
      </c>
      <c r="H42" s="786"/>
      <c r="I42" s="733">
        <v>413</v>
      </c>
      <c r="J42" s="733">
        <v>53</v>
      </c>
      <c r="K42" s="787">
        <v>41694</v>
      </c>
      <c r="L42" s="787">
        <v>41699</v>
      </c>
      <c r="M42" s="787">
        <v>41712</v>
      </c>
    </row>
    <row r="43" spans="2:13" ht="34.5" customHeight="1">
      <c r="B43" s="690">
        <v>40</v>
      </c>
      <c r="C43" s="784">
        <v>41695</v>
      </c>
      <c r="D43" s="733">
        <v>1182</v>
      </c>
      <c r="E43" s="696" t="s">
        <v>26</v>
      </c>
      <c r="F43" s="785" t="s">
        <v>202</v>
      </c>
      <c r="G43" s="786">
        <v>960</v>
      </c>
      <c r="H43" s="786"/>
      <c r="I43" s="733">
        <v>425</v>
      </c>
      <c r="J43" s="733">
        <v>53</v>
      </c>
      <c r="K43" s="787">
        <v>41693</v>
      </c>
      <c r="L43" s="787">
        <v>41696</v>
      </c>
      <c r="M43" s="787">
        <v>41710</v>
      </c>
    </row>
    <row r="44" spans="2:13" ht="34.5" customHeight="1">
      <c r="B44" s="695">
        <v>41</v>
      </c>
      <c r="C44" s="784">
        <v>41697</v>
      </c>
      <c r="D44" s="733">
        <v>1184</v>
      </c>
      <c r="E44" s="691" t="s">
        <v>27</v>
      </c>
      <c r="F44" s="785" t="s">
        <v>28</v>
      </c>
      <c r="G44" s="786">
        <v>960</v>
      </c>
      <c r="H44" s="786">
        <v>250</v>
      </c>
      <c r="I44" s="733">
        <v>480</v>
      </c>
      <c r="J44" s="733">
        <v>53</v>
      </c>
      <c r="K44" s="787">
        <v>41695</v>
      </c>
      <c r="L44" s="787">
        <v>41697</v>
      </c>
      <c r="M44" s="787">
        <v>41711</v>
      </c>
    </row>
    <row r="45" spans="2:13" ht="34.5" customHeight="1">
      <c r="B45" s="695">
        <v>42</v>
      </c>
      <c r="C45" s="784">
        <v>41697</v>
      </c>
      <c r="D45" s="733">
        <v>1183</v>
      </c>
      <c r="E45" s="691" t="s">
        <v>29</v>
      </c>
      <c r="F45" s="785" t="s">
        <v>28</v>
      </c>
      <c r="G45" s="786">
        <v>960</v>
      </c>
      <c r="H45" s="786">
        <v>250</v>
      </c>
      <c r="I45" s="733">
        <v>481</v>
      </c>
      <c r="J45" s="733">
        <v>53</v>
      </c>
      <c r="K45" s="787">
        <v>41695</v>
      </c>
      <c r="L45" s="787">
        <v>41697</v>
      </c>
      <c r="M45" s="787">
        <v>41711</v>
      </c>
    </row>
    <row r="46" spans="2:13" ht="34.5" customHeight="1">
      <c r="B46" s="695">
        <v>43</v>
      </c>
      <c r="C46" s="784">
        <v>41702</v>
      </c>
      <c r="D46" s="733">
        <v>1246</v>
      </c>
      <c r="E46" s="691" t="s">
        <v>112</v>
      </c>
      <c r="F46" s="785" t="s">
        <v>205</v>
      </c>
      <c r="G46" s="786">
        <v>4160</v>
      </c>
      <c r="H46" s="786"/>
      <c r="I46" s="733">
        <v>513</v>
      </c>
      <c r="J46" s="733">
        <v>17</v>
      </c>
      <c r="K46" s="787">
        <v>41700</v>
      </c>
      <c r="L46" s="787">
        <v>41715</v>
      </c>
      <c r="M46" s="787">
        <v>41730</v>
      </c>
    </row>
    <row r="47" spans="2:13" ht="34.5" customHeight="1">
      <c r="B47" s="695">
        <v>44</v>
      </c>
      <c r="C47" s="784">
        <v>41703</v>
      </c>
      <c r="D47" s="733">
        <v>1290</v>
      </c>
      <c r="E47" s="696" t="s">
        <v>34</v>
      </c>
      <c r="F47" s="785" t="s">
        <v>35</v>
      </c>
      <c r="G47" s="786">
        <v>1920</v>
      </c>
      <c r="H47" s="786">
        <v>200</v>
      </c>
      <c r="I47" s="788">
        <v>514</v>
      </c>
      <c r="J47" s="733">
        <v>53</v>
      </c>
      <c r="K47" s="787">
        <v>41700</v>
      </c>
      <c r="L47" s="787">
        <v>41706</v>
      </c>
      <c r="M47" s="787">
        <v>41719</v>
      </c>
    </row>
    <row r="48" spans="2:13" ht="34.5" customHeight="1">
      <c r="B48" s="695">
        <v>45</v>
      </c>
      <c r="C48" s="784">
        <v>41703</v>
      </c>
      <c r="D48" s="733">
        <v>1291</v>
      </c>
      <c r="E48" s="696" t="s">
        <v>36</v>
      </c>
      <c r="F48" s="785" t="s">
        <v>35</v>
      </c>
      <c r="G48" s="786">
        <v>1600</v>
      </c>
      <c r="H48" s="786">
        <v>200</v>
      </c>
      <c r="I48" s="733">
        <v>515</v>
      </c>
      <c r="J48" s="733">
        <v>53</v>
      </c>
      <c r="K48" s="787">
        <v>41701</v>
      </c>
      <c r="L48" s="787">
        <v>41706</v>
      </c>
      <c r="M48" s="787">
        <v>41719</v>
      </c>
    </row>
    <row r="49" spans="2:13" ht="34.5" customHeight="1">
      <c r="B49" s="695">
        <v>46</v>
      </c>
      <c r="C49" s="784">
        <v>41703</v>
      </c>
      <c r="D49" s="733">
        <v>1292</v>
      </c>
      <c r="E49" s="691" t="s">
        <v>37</v>
      </c>
      <c r="F49" s="785" t="s">
        <v>35</v>
      </c>
      <c r="G49" s="786">
        <v>1600</v>
      </c>
      <c r="H49" s="786">
        <v>200</v>
      </c>
      <c r="I49" s="733">
        <v>516</v>
      </c>
      <c r="J49" s="733">
        <v>53</v>
      </c>
      <c r="K49" s="787">
        <v>41701</v>
      </c>
      <c r="L49" s="787">
        <v>41706</v>
      </c>
      <c r="M49" s="787">
        <v>41719</v>
      </c>
    </row>
    <row r="50" spans="2:13" ht="34.5" customHeight="1">
      <c r="B50" s="695">
        <v>47</v>
      </c>
      <c r="C50" s="784">
        <v>41704</v>
      </c>
      <c r="D50" s="733">
        <v>1269</v>
      </c>
      <c r="E50" s="691" t="s">
        <v>25</v>
      </c>
      <c r="F50" s="785" t="s">
        <v>347</v>
      </c>
      <c r="G50" s="786">
        <v>1280</v>
      </c>
      <c r="H50" s="786">
        <v>100</v>
      </c>
      <c r="I50" s="733">
        <v>528</v>
      </c>
      <c r="J50" s="733">
        <v>53</v>
      </c>
      <c r="K50" s="787">
        <v>41708</v>
      </c>
      <c r="L50" s="787">
        <v>41713</v>
      </c>
      <c r="M50" s="787">
        <v>41726</v>
      </c>
    </row>
    <row r="51" spans="2:13" ht="34.5" customHeight="1">
      <c r="B51" s="695">
        <v>48</v>
      </c>
      <c r="C51" s="784">
        <v>41704</v>
      </c>
      <c r="D51" s="733">
        <v>1270</v>
      </c>
      <c r="E51" s="696" t="s">
        <v>5</v>
      </c>
      <c r="F51" s="785" t="s">
        <v>207</v>
      </c>
      <c r="G51" s="786">
        <v>1600</v>
      </c>
      <c r="H51" s="786">
        <v>100</v>
      </c>
      <c r="I51" s="733">
        <v>529</v>
      </c>
      <c r="J51" s="733">
        <v>53</v>
      </c>
      <c r="K51" s="787">
        <v>41707</v>
      </c>
      <c r="L51" s="787">
        <v>41713</v>
      </c>
      <c r="M51" s="787">
        <v>41726</v>
      </c>
    </row>
    <row r="52" spans="2:13" ht="34.5" customHeight="1">
      <c r="B52" s="690">
        <v>49</v>
      </c>
      <c r="C52" s="784">
        <v>41710</v>
      </c>
      <c r="D52" s="733">
        <v>1344</v>
      </c>
      <c r="E52" s="691" t="s">
        <v>38</v>
      </c>
      <c r="F52" s="785" t="s">
        <v>39</v>
      </c>
      <c r="G52" s="786">
        <v>1920</v>
      </c>
      <c r="H52" s="786"/>
      <c r="I52" s="788">
        <v>569</v>
      </c>
      <c r="J52" s="733">
        <v>53</v>
      </c>
      <c r="K52" s="787">
        <v>41715</v>
      </c>
      <c r="L52" s="787">
        <v>41721</v>
      </c>
      <c r="M52" s="787">
        <v>41733</v>
      </c>
    </row>
    <row r="53" spans="2:13" ht="34.5" customHeight="1">
      <c r="B53" s="690">
        <v>50</v>
      </c>
      <c r="C53" s="784">
        <v>41710</v>
      </c>
      <c r="D53" s="733">
        <v>1345</v>
      </c>
      <c r="E53" s="696" t="s">
        <v>40</v>
      </c>
      <c r="F53" s="785" t="s">
        <v>147</v>
      </c>
      <c r="G53" s="786">
        <v>1920</v>
      </c>
      <c r="H53" s="786"/>
      <c r="I53" s="788">
        <v>570</v>
      </c>
      <c r="J53" s="733">
        <v>53</v>
      </c>
      <c r="K53" s="787">
        <v>41715</v>
      </c>
      <c r="L53" s="787">
        <v>41721</v>
      </c>
      <c r="M53" s="787">
        <v>41733</v>
      </c>
    </row>
    <row r="54" spans="2:13" ht="34.5" customHeight="1">
      <c r="B54" s="690">
        <v>51</v>
      </c>
      <c r="C54" s="784">
        <v>41710</v>
      </c>
      <c r="D54" s="690">
        <v>1343</v>
      </c>
      <c r="E54" s="691" t="s">
        <v>41</v>
      </c>
      <c r="F54" s="692" t="s">
        <v>147</v>
      </c>
      <c r="G54" s="693">
        <v>1920</v>
      </c>
      <c r="H54" s="693"/>
      <c r="I54" s="690">
        <v>571</v>
      </c>
      <c r="J54" s="690">
        <v>53</v>
      </c>
      <c r="K54" s="694">
        <v>41715</v>
      </c>
      <c r="L54" s="694">
        <v>41721</v>
      </c>
      <c r="M54" s="694">
        <v>41733</v>
      </c>
    </row>
    <row r="55" spans="2:13" ht="34.5" customHeight="1">
      <c r="B55" s="690">
        <v>52</v>
      </c>
      <c r="C55" s="784">
        <v>41710</v>
      </c>
      <c r="D55" s="690">
        <v>1342</v>
      </c>
      <c r="E55" s="691" t="s">
        <v>43</v>
      </c>
      <c r="F55" s="692" t="s">
        <v>147</v>
      </c>
      <c r="G55" s="693">
        <v>1920</v>
      </c>
      <c r="H55" s="693"/>
      <c r="I55" s="690">
        <v>572</v>
      </c>
      <c r="J55" s="690">
        <v>53</v>
      </c>
      <c r="K55" s="694">
        <v>41715</v>
      </c>
      <c r="L55" s="738">
        <v>41721</v>
      </c>
      <c r="M55" s="694">
        <v>41733</v>
      </c>
    </row>
    <row r="56" spans="2:13" ht="34.5" customHeight="1">
      <c r="B56" s="690">
        <v>53</v>
      </c>
      <c r="C56" s="784">
        <v>41710</v>
      </c>
      <c r="D56" s="690">
        <v>1354</v>
      </c>
      <c r="E56" s="691" t="s">
        <v>42</v>
      </c>
      <c r="F56" s="692" t="s">
        <v>191</v>
      </c>
      <c r="G56" s="693">
        <v>1600</v>
      </c>
      <c r="H56" s="693"/>
      <c r="I56" s="690">
        <v>573</v>
      </c>
      <c r="J56" s="690">
        <v>53</v>
      </c>
      <c r="K56" s="694">
        <v>41730</v>
      </c>
      <c r="L56" s="694">
        <v>41734</v>
      </c>
      <c r="M56" s="694">
        <v>41751</v>
      </c>
    </row>
    <row r="57" spans="2:13" ht="34.5" customHeight="1">
      <c r="B57" s="690">
        <v>54</v>
      </c>
      <c r="C57" s="784">
        <v>41710</v>
      </c>
      <c r="D57" s="729">
        <v>1353</v>
      </c>
      <c r="E57" s="735" t="s">
        <v>635</v>
      </c>
      <c r="F57" s="736" t="s">
        <v>191</v>
      </c>
      <c r="G57" s="737">
        <v>1600</v>
      </c>
      <c r="H57" s="737"/>
      <c r="I57" s="729">
        <v>574</v>
      </c>
      <c r="J57" s="729">
        <v>53</v>
      </c>
      <c r="K57" s="738">
        <v>41730</v>
      </c>
      <c r="L57" s="738">
        <v>41734</v>
      </c>
      <c r="M57" s="694">
        <v>41751</v>
      </c>
    </row>
    <row r="58" spans="2:13" ht="34.5" customHeight="1">
      <c r="B58" s="690">
        <v>55</v>
      </c>
      <c r="C58" s="896" t="s">
        <v>232</v>
      </c>
      <c r="D58" s="897"/>
      <c r="E58" s="897"/>
      <c r="F58" s="897"/>
      <c r="G58" s="897"/>
      <c r="H58" s="897"/>
      <c r="I58" s="897"/>
      <c r="J58" s="897"/>
      <c r="K58" s="897"/>
      <c r="L58" s="897"/>
      <c r="M58" s="898"/>
    </row>
    <row r="59" spans="2:13" ht="34.5" customHeight="1">
      <c r="B59" s="690">
        <v>56</v>
      </c>
      <c r="C59" s="784">
        <v>41712</v>
      </c>
      <c r="D59" s="729">
        <v>1363</v>
      </c>
      <c r="E59" s="790" t="s">
        <v>44</v>
      </c>
      <c r="F59" s="736" t="s">
        <v>35</v>
      </c>
      <c r="G59" s="737">
        <v>1600</v>
      </c>
      <c r="H59" s="737">
        <v>150</v>
      </c>
      <c r="I59" s="729">
        <v>613</v>
      </c>
      <c r="J59" s="729">
        <v>44</v>
      </c>
      <c r="K59" s="738">
        <v>41714</v>
      </c>
      <c r="L59" s="738">
        <v>41719</v>
      </c>
      <c r="M59" s="694">
        <v>41733</v>
      </c>
    </row>
    <row r="60" spans="2:13" ht="34.5" customHeight="1">
      <c r="B60" s="690">
        <v>57</v>
      </c>
      <c r="C60" s="784">
        <v>41712</v>
      </c>
      <c r="D60" s="729">
        <v>1362</v>
      </c>
      <c r="E60" s="735" t="s">
        <v>45</v>
      </c>
      <c r="F60" s="736" t="s">
        <v>202</v>
      </c>
      <c r="G60" s="737">
        <v>1600</v>
      </c>
      <c r="H60" s="737"/>
      <c r="I60" s="729">
        <v>614</v>
      </c>
      <c r="J60" s="729">
        <v>44</v>
      </c>
      <c r="K60" s="738">
        <v>41714</v>
      </c>
      <c r="L60" s="738">
        <v>41719</v>
      </c>
      <c r="M60" s="694">
        <v>41733</v>
      </c>
    </row>
    <row r="61" spans="2:13" ht="34.5" customHeight="1">
      <c r="B61" s="690">
        <v>58</v>
      </c>
      <c r="C61" s="784">
        <v>41715</v>
      </c>
      <c r="D61" s="690">
        <v>1371</v>
      </c>
      <c r="E61" s="691" t="s">
        <v>815</v>
      </c>
      <c r="F61" s="692" t="s">
        <v>200</v>
      </c>
      <c r="G61" s="693">
        <v>1280</v>
      </c>
      <c r="H61" s="693"/>
      <c r="I61" s="690">
        <v>626</v>
      </c>
      <c r="J61" s="690">
        <v>41</v>
      </c>
      <c r="K61" s="694">
        <v>41716</v>
      </c>
      <c r="L61" s="694">
        <v>41719</v>
      </c>
      <c r="M61" s="694">
        <v>41733</v>
      </c>
    </row>
    <row r="62" spans="2:13" ht="34.5" customHeight="1">
      <c r="B62" s="690">
        <v>59</v>
      </c>
      <c r="C62" s="689">
        <v>41716</v>
      </c>
      <c r="D62" s="690">
        <v>1487</v>
      </c>
      <c r="E62" s="691" t="s">
        <v>34</v>
      </c>
      <c r="F62" s="692" t="s">
        <v>198</v>
      </c>
      <c r="G62" s="693">
        <v>1280</v>
      </c>
      <c r="H62" s="693">
        <v>200</v>
      </c>
      <c r="I62" s="690">
        <v>634</v>
      </c>
      <c r="J62" s="690">
        <v>53</v>
      </c>
      <c r="K62" s="694">
        <v>41738</v>
      </c>
      <c r="L62" s="694">
        <v>41742</v>
      </c>
      <c r="M62" s="694">
        <v>41758</v>
      </c>
    </row>
    <row r="63" spans="2:13" ht="34.5" customHeight="1">
      <c r="B63" s="690">
        <v>60</v>
      </c>
      <c r="C63" s="784">
        <v>41716</v>
      </c>
      <c r="D63" s="733">
        <v>1488</v>
      </c>
      <c r="E63" s="691" t="s">
        <v>46</v>
      </c>
      <c r="F63" s="785" t="s">
        <v>198</v>
      </c>
      <c r="G63" s="786">
        <v>1280</v>
      </c>
      <c r="H63" s="786">
        <v>200</v>
      </c>
      <c r="I63" s="733">
        <v>635</v>
      </c>
      <c r="J63" s="733">
        <v>53</v>
      </c>
      <c r="K63" s="787">
        <v>41738</v>
      </c>
      <c r="L63" s="787">
        <v>41742</v>
      </c>
      <c r="M63" s="694">
        <v>41746</v>
      </c>
    </row>
    <row r="64" spans="2:13" ht="34.5" customHeight="1">
      <c r="B64" s="690">
        <v>61</v>
      </c>
      <c r="C64" s="689">
        <v>41716</v>
      </c>
      <c r="D64" s="690">
        <v>1489</v>
      </c>
      <c r="E64" s="691" t="s">
        <v>47</v>
      </c>
      <c r="F64" s="692" t="s">
        <v>198</v>
      </c>
      <c r="G64" s="693">
        <v>1280</v>
      </c>
      <c r="H64" s="693">
        <v>200</v>
      </c>
      <c r="I64" s="690">
        <v>636</v>
      </c>
      <c r="J64" s="690">
        <v>53</v>
      </c>
      <c r="K64" s="694">
        <v>41738</v>
      </c>
      <c r="L64" s="694">
        <v>41742</v>
      </c>
      <c r="M64" s="694">
        <v>41758</v>
      </c>
    </row>
    <row r="65" spans="2:13" ht="34.5" customHeight="1">
      <c r="B65" s="690">
        <v>62</v>
      </c>
      <c r="C65" s="689">
        <v>41716</v>
      </c>
      <c r="D65" s="690">
        <v>1408</v>
      </c>
      <c r="E65" s="691" t="s">
        <v>48</v>
      </c>
      <c r="F65" s="692" t="s">
        <v>207</v>
      </c>
      <c r="G65" s="693">
        <v>1280</v>
      </c>
      <c r="H65" s="693">
        <v>100</v>
      </c>
      <c r="I65" s="690">
        <v>637</v>
      </c>
      <c r="J65" s="690">
        <v>53</v>
      </c>
      <c r="K65" s="694">
        <v>41708</v>
      </c>
      <c r="L65" s="694">
        <v>41713</v>
      </c>
      <c r="M65" s="694">
        <v>41726</v>
      </c>
    </row>
    <row r="66" spans="2:13" ht="34.5" customHeight="1">
      <c r="B66" s="690">
        <v>63</v>
      </c>
      <c r="C66" s="689">
        <v>41717</v>
      </c>
      <c r="D66" s="690">
        <v>1491</v>
      </c>
      <c r="E66" s="691" t="s">
        <v>29</v>
      </c>
      <c r="F66" s="692" t="s">
        <v>191</v>
      </c>
      <c r="G66" s="693">
        <v>640</v>
      </c>
      <c r="H66" s="693"/>
      <c r="I66" s="690">
        <v>645</v>
      </c>
      <c r="J66" s="690">
        <v>53</v>
      </c>
      <c r="K66" s="694">
        <v>41722</v>
      </c>
      <c r="L66" s="694">
        <v>41723</v>
      </c>
      <c r="M66" s="694">
        <v>41737</v>
      </c>
    </row>
    <row r="67" spans="2:13" ht="34.5" customHeight="1">
      <c r="B67" s="690">
        <v>64</v>
      </c>
      <c r="C67" s="689">
        <v>41718</v>
      </c>
      <c r="D67" s="690">
        <v>1470</v>
      </c>
      <c r="E67" s="691" t="s">
        <v>49</v>
      </c>
      <c r="F67" s="692" t="s">
        <v>50</v>
      </c>
      <c r="G67" s="693">
        <v>640</v>
      </c>
      <c r="H67" s="693">
        <v>100</v>
      </c>
      <c r="I67" s="690">
        <v>656</v>
      </c>
      <c r="J67" s="690">
        <v>25</v>
      </c>
      <c r="K67" s="694">
        <v>41724</v>
      </c>
      <c r="L67" s="694">
        <v>41726</v>
      </c>
      <c r="M67" s="694">
        <v>41740</v>
      </c>
    </row>
    <row r="68" spans="2:13" ht="34.5" customHeight="1">
      <c r="B68" s="690">
        <v>65</v>
      </c>
      <c r="C68" s="689">
        <v>41718</v>
      </c>
      <c r="D68" s="690">
        <v>1471</v>
      </c>
      <c r="E68" s="691" t="s">
        <v>51</v>
      </c>
      <c r="F68" s="692" t="s">
        <v>196</v>
      </c>
      <c r="G68" s="693">
        <v>640</v>
      </c>
      <c r="H68" s="693">
        <v>100</v>
      </c>
      <c r="I68" s="690">
        <v>657</v>
      </c>
      <c r="J68" s="690">
        <v>25</v>
      </c>
      <c r="K68" s="694">
        <v>41722</v>
      </c>
      <c r="L68" s="694">
        <v>41724</v>
      </c>
      <c r="M68" s="694">
        <v>41738</v>
      </c>
    </row>
    <row r="69" spans="2:13" ht="34.5" customHeight="1">
      <c r="B69" s="690">
        <v>66</v>
      </c>
      <c r="C69" s="689">
        <v>41718</v>
      </c>
      <c r="D69" s="690">
        <v>1472</v>
      </c>
      <c r="E69" s="691" t="s">
        <v>509</v>
      </c>
      <c r="F69" s="692" t="s">
        <v>190</v>
      </c>
      <c r="G69" s="693">
        <v>640</v>
      </c>
      <c r="H69" s="693"/>
      <c r="I69" s="690">
        <v>658</v>
      </c>
      <c r="J69" s="690">
        <v>25</v>
      </c>
      <c r="K69" s="694">
        <v>41724</v>
      </c>
      <c r="L69" s="694">
        <v>41726</v>
      </c>
      <c r="M69" s="694">
        <v>41740</v>
      </c>
    </row>
    <row r="70" spans="2:13" ht="34.5" customHeight="1">
      <c r="B70" s="690">
        <v>67</v>
      </c>
      <c r="C70" s="689">
        <v>41718</v>
      </c>
      <c r="D70" s="690">
        <v>1461</v>
      </c>
      <c r="E70" s="691" t="s">
        <v>52</v>
      </c>
      <c r="F70" s="692" t="s">
        <v>205</v>
      </c>
      <c r="G70" s="693">
        <v>960</v>
      </c>
      <c r="H70" s="693"/>
      <c r="I70" s="690">
        <v>659</v>
      </c>
      <c r="J70" s="690">
        <v>25</v>
      </c>
      <c r="K70" s="694">
        <v>41718</v>
      </c>
      <c r="L70" s="694">
        <v>41720</v>
      </c>
      <c r="M70" s="694">
        <v>41733</v>
      </c>
    </row>
    <row r="71" spans="2:13" ht="34.5" customHeight="1">
      <c r="B71" s="690">
        <v>68</v>
      </c>
      <c r="C71" s="689">
        <v>41718</v>
      </c>
      <c r="D71" s="690">
        <v>1611</v>
      </c>
      <c r="E71" s="691" t="s">
        <v>53</v>
      </c>
      <c r="F71" s="692" t="s">
        <v>191</v>
      </c>
      <c r="G71" s="693">
        <v>1600</v>
      </c>
      <c r="H71" s="693"/>
      <c r="I71" s="690">
        <v>644</v>
      </c>
      <c r="J71" s="690">
        <v>53</v>
      </c>
      <c r="K71" s="694">
        <v>41730</v>
      </c>
      <c r="L71" s="694">
        <v>41734</v>
      </c>
      <c r="M71" s="694">
        <v>41751</v>
      </c>
    </row>
    <row r="72" spans="2:13" ht="34.5" customHeight="1">
      <c r="B72" s="690">
        <v>69</v>
      </c>
      <c r="C72" s="689">
        <v>41718</v>
      </c>
      <c r="D72" s="690">
        <v>1517</v>
      </c>
      <c r="E72" s="691" t="s">
        <v>54</v>
      </c>
      <c r="F72" s="692" t="s">
        <v>204</v>
      </c>
      <c r="G72" s="693">
        <v>1600</v>
      </c>
      <c r="H72" s="693"/>
      <c r="I72" s="690">
        <v>686</v>
      </c>
      <c r="J72" s="690">
        <v>44</v>
      </c>
      <c r="K72" s="694">
        <v>41714</v>
      </c>
      <c r="L72" s="694">
        <v>41719</v>
      </c>
      <c r="M72" s="694">
        <v>41733</v>
      </c>
    </row>
    <row r="73" spans="2:13" ht="34.5" customHeight="1">
      <c r="B73" s="690">
        <v>70</v>
      </c>
      <c r="C73" s="689">
        <v>41722</v>
      </c>
      <c r="D73" s="690">
        <v>1518</v>
      </c>
      <c r="E73" s="691" t="s">
        <v>55</v>
      </c>
      <c r="F73" s="692" t="s">
        <v>189</v>
      </c>
      <c r="G73" s="693">
        <v>4480</v>
      </c>
      <c r="H73" s="693">
        <v>50</v>
      </c>
      <c r="I73" s="690">
        <v>687</v>
      </c>
      <c r="J73" s="791" t="s">
        <v>58</v>
      </c>
      <c r="K73" s="694">
        <v>41722</v>
      </c>
      <c r="L73" s="694">
        <v>41736</v>
      </c>
      <c r="M73" s="694">
        <v>41752</v>
      </c>
    </row>
    <row r="74" spans="2:13" ht="34.5" customHeight="1">
      <c r="B74" s="690">
        <v>71</v>
      </c>
      <c r="C74" s="689">
        <v>41722</v>
      </c>
      <c r="D74" s="690">
        <v>1519</v>
      </c>
      <c r="E74" s="691" t="s">
        <v>56</v>
      </c>
      <c r="F74" s="692" t="s">
        <v>192</v>
      </c>
      <c r="G74" s="693">
        <v>960</v>
      </c>
      <c r="H74" s="693"/>
      <c r="I74" s="690">
        <v>688</v>
      </c>
      <c r="J74" s="690">
        <v>47</v>
      </c>
      <c r="K74" s="694">
        <v>41724</v>
      </c>
      <c r="L74" s="694">
        <v>41726</v>
      </c>
      <c r="M74" s="694">
        <v>41740</v>
      </c>
    </row>
    <row r="75" spans="2:13" ht="34.5" customHeight="1">
      <c r="B75" s="690">
        <v>72</v>
      </c>
      <c r="C75" s="689">
        <v>41722</v>
      </c>
      <c r="D75" s="690">
        <v>1520</v>
      </c>
      <c r="E75" s="691" t="s">
        <v>56</v>
      </c>
      <c r="F75" s="692" t="s">
        <v>192</v>
      </c>
      <c r="G75" s="693">
        <v>640</v>
      </c>
      <c r="H75" s="693"/>
      <c r="I75" s="690">
        <v>689</v>
      </c>
      <c r="J75" s="690">
        <v>47</v>
      </c>
      <c r="K75" s="694">
        <v>41740</v>
      </c>
      <c r="L75" s="694">
        <v>41741</v>
      </c>
      <c r="M75" s="694">
        <v>41758</v>
      </c>
    </row>
    <row r="76" spans="2:13" ht="34.5" customHeight="1">
      <c r="B76" s="690">
        <v>73</v>
      </c>
      <c r="C76" s="689">
        <v>41722</v>
      </c>
      <c r="D76" s="690">
        <v>1522</v>
      </c>
      <c r="E76" s="691" t="s">
        <v>57</v>
      </c>
      <c r="F76" s="692" t="s">
        <v>197</v>
      </c>
      <c r="G76" s="693">
        <v>640</v>
      </c>
      <c r="H76" s="693">
        <v>200</v>
      </c>
      <c r="I76" s="690">
        <v>690</v>
      </c>
      <c r="J76" s="690">
        <v>47</v>
      </c>
      <c r="K76" s="694">
        <v>41737</v>
      </c>
      <c r="L76" s="694">
        <v>41739</v>
      </c>
      <c r="M76" s="694">
        <v>41757</v>
      </c>
    </row>
    <row r="77" spans="2:13" ht="34.5" customHeight="1">
      <c r="B77" s="690">
        <v>74</v>
      </c>
      <c r="C77" s="689">
        <v>41722</v>
      </c>
      <c r="D77" s="690">
        <v>1521</v>
      </c>
      <c r="E77" s="691" t="s">
        <v>57</v>
      </c>
      <c r="F77" s="692" t="s">
        <v>197</v>
      </c>
      <c r="G77" s="693">
        <v>1280</v>
      </c>
      <c r="H77" s="693"/>
      <c r="I77" s="690">
        <v>691</v>
      </c>
      <c r="J77" s="690">
        <v>47</v>
      </c>
      <c r="K77" s="694">
        <v>41723</v>
      </c>
      <c r="L77" s="694">
        <v>41727</v>
      </c>
      <c r="M77" s="694">
        <v>41740</v>
      </c>
    </row>
    <row r="78" spans="2:13" ht="34.5" customHeight="1">
      <c r="B78" s="690">
        <v>75</v>
      </c>
      <c r="C78" s="689">
        <v>41725</v>
      </c>
      <c r="D78" s="690">
        <v>1588</v>
      </c>
      <c r="E78" s="691" t="s">
        <v>59</v>
      </c>
      <c r="F78" s="692" t="s">
        <v>60</v>
      </c>
      <c r="G78" s="693">
        <v>960</v>
      </c>
      <c r="H78" s="693">
        <v>200</v>
      </c>
      <c r="I78" s="690">
        <v>744</v>
      </c>
      <c r="J78" s="690" t="s">
        <v>61</v>
      </c>
      <c r="K78" s="694">
        <v>41724</v>
      </c>
      <c r="L78" s="694">
        <v>41726</v>
      </c>
      <c r="M78" s="694">
        <v>41743</v>
      </c>
    </row>
    <row r="79" spans="2:13" ht="34.5" customHeight="1">
      <c r="B79" s="690">
        <v>76</v>
      </c>
      <c r="C79" s="689">
        <v>41726</v>
      </c>
      <c r="D79" s="690">
        <v>1596</v>
      </c>
      <c r="E79" s="691" t="s">
        <v>552</v>
      </c>
      <c r="F79" s="692" t="s">
        <v>147</v>
      </c>
      <c r="G79" s="693">
        <v>640</v>
      </c>
      <c r="H79" s="693"/>
      <c r="I79" s="690">
        <v>773</v>
      </c>
      <c r="J79" s="690">
        <v>25</v>
      </c>
      <c r="K79" s="694">
        <v>41724</v>
      </c>
      <c r="L79" s="694">
        <v>41726</v>
      </c>
      <c r="M79" s="694">
        <v>41743</v>
      </c>
    </row>
    <row r="80" spans="2:13" ht="34.5" customHeight="1">
      <c r="B80" s="690">
        <v>77</v>
      </c>
      <c r="C80" s="689">
        <v>41726</v>
      </c>
      <c r="D80" s="690">
        <v>1597</v>
      </c>
      <c r="E80" s="691" t="s">
        <v>112</v>
      </c>
      <c r="F80" s="692" t="s">
        <v>192</v>
      </c>
      <c r="G80" s="693"/>
      <c r="H80" s="693">
        <v>100</v>
      </c>
      <c r="I80" s="690">
        <v>774</v>
      </c>
      <c r="J80" s="690">
        <v>4</v>
      </c>
      <c r="K80" s="694">
        <v>41723</v>
      </c>
      <c r="L80" s="694">
        <v>41738</v>
      </c>
      <c r="M80" s="694">
        <v>41754</v>
      </c>
    </row>
  </sheetData>
  <sheetProtection/>
  <mergeCells count="6">
    <mergeCell ref="B1:M1"/>
    <mergeCell ref="B2:M2"/>
    <mergeCell ref="C58:M58"/>
    <mergeCell ref="C8:M8"/>
    <mergeCell ref="C16:M16"/>
    <mergeCell ref="C7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T223"/>
  <sheetViews>
    <sheetView zoomScale="70" zoomScaleNormal="70" zoomScalePageLayoutView="0" workbookViewId="0" topLeftCell="A1">
      <pane ySplit="1" topLeftCell="A190" activePane="bottomLeft" state="frozen"/>
      <selection pane="topLeft" activeCell="A1" sqref="A1"/>
      <selection pane="bottomLeft" activeCell="C199" sqref="C199:M199"/>
    </sheetView>
  </sheetViews>
  <sheetFormatPr defaultColWidth="11.421875" defaultRowHeight="34.5" customHeight="1"/>
  <cols>
    <col min="1" max="1" width="11.421875" style="688" customWidth="1"/>
    <col min="2" max="2" width="12.28125" style="688" customWidth="1"/>
    <col min="3" max="3" width="18.140625" style="688" customWidth="1"/>
    <col min="4" max="4" width="21.8515625" style="697" customWidth="1"/>
    <col min="5" max="5" width="54.7109375" style="688" customWidth="1"/>
    <col min="6" max="6" width="34.28125" style="688" customWidth="1"/>
    <col min="7" max="8" width="21.00390625" style="688" customWidth="1"/>
    <col min="9" max="9" width="15.57421875" style="688" customWidth="1"/>
    <col min="10" max="10" width="12.7109375" style="688" customWidth="1"/>
    <col min="11" max="13" width="19.140625" style="688" customWidth="1"/>
    <col min="14" max="16384" width="11.421875" style="688" customWidth="1"/>
  </cols>
  <sheetData>
    <row r="1" spans="2:13" ht="34.5" customHeight="1">
      <c r="B1" s="894" t="s">
        <v>869</v>
      </c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</row>
    <row r="2" spans="2:13" ht="31.5" customHeight="1" thickBot="1"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</row>
    <row r="3" spans="2:13" ht="55.5" customHeight="1" thickBot="1">
      <c r="B3" s="683" t="s">
        <v>64</v>
      </c>
      <c r="C3" s="682" t="s">
        <v>63</v>
      </c>
      <c r="D3" s="683" t="s">
        <v>65</v>
      </c>
      <c r="E3" s="684" t="s">
        <v>66</v>
      </c>
      <c r="F3" s="684" t="s">
        <v>67</v>
      </c>
      <c r="G3" s="685" t="s">
        <v>866</v>
      </c>
      <c r="H3" s="685" t="s">
        <v>867</v>
      </c>
      <c r="I3" s="686" t="s">
        <v>69</v>
      </c>
      <c r="J3" s="687" t="s">
        <v>70</v>
      </c>
      <c r="K3" s="684" t="s">
        <v>71</v>
      </c>
      <c r="L3" s="684" t="s">
        <v>72</v>
      </c>
      <c r="M3" s="684" t="s">
        <v>73</v>
      </c>
    </row>
    <row r="4" spans="2:13" ht="34.5" customHeight="1">
      <c r="B4" s="797">
        <v>78</v>
      </c>
      <c r="C4" s="792">
        <v>41730</v>
      </c>
      <c r="D4" s="797">
        <v>1622</v>
      </c>
      <c r="E4" s="800" t="s">
        <v>878</v>
      </c>
      <c r="F4" s="804" t="s">
        <v>198</v>
      </c>
      <c r="G4" s="805">
        <v>320</v>
      </c>
      <c r="H4" s="805">
        <v>200</v>
      </c>
      <c r="I4" s="797">
        <v>789</v>
      </c>
      <c r="J4" s="797">
        <v>53</v>
      </c>
      <c r="K4" s="809">
        <v>41730</v>
      </c>
      <c r="L4" s="810">
        <v>41731</v>
      </c>
      <c r="M4" s="809">
        <v>41745</v>
      </c>
    </row>
    <row r="5" spans="2:13" ht="34.5" customHeight="1">
      <c r="B5" s="797">
        <v>79</v>
      </c>
      <c r="C5" s="792">
        <v>41730</v>
      </c>
      <c r="D5" s="797">
        <v>1623</v>
      </c>
      <c r="E5" s="800" t="s">
        <v>879</v>
      </c>
      <c r="F5" s="804" t="s">
        <v>196</v>
      </c>
      <c r="G5" s="805">
        <v>1600</v>
      </c>
      <c r="H5" s="805"/>
      <c r="I5" s="797">
        <v>792</v>
      </c>
      <c r="J5" s="797">
        <v>53</v>
      </c>
      <c r="K5" s="809">
        <v>41741</v>
      </c>
      <c r="L5" s="810">
        <v>41746</v>
      </c>
      <c r="M5" s="809">
        <v>41764</v>
      </c>
    </row>
    <row r="6" spans="2:13" ht="34.5" customHeight="1">
      <c r="B6" s="797">
        <v>80</v>
      </c>
      <c r="C6" s="792">
        <v>41730</v>
      </c>
      <c r="D6" s="797">
        <v>1619</v>
      </c>
      <c r="E6" s="800" t="s">
        <v>25</v>
      </c>
      <c r="F6" s="804" t="s">
        <v>196</v>
      </c>
      <c r="G6" s="805">
        <v>1280</v>
      </c>
      <c r="H6" s="805"/>
      <c r="I6" s="797">
        <v>791</v>
      </c>
      <c r="J6" s="797">
        <v>53</v>
      </c>
      <c r="K6" s="809">
        <v>41742</v>
      </c>
      <c r="L6" s="810">
        <v>41746</v>
      </c>
      <c r="M6" s="809">
        <v>41764</v>
      </c>
    </row>
    <row r="7" spans="2:13" ht="34.5" customHeight="1">
      <c r="B7" s="797">
        <v>81</v>
      </c>
      <c r="C7" s="792">
        <v>41730</v>
      </c>
      <c r="D7" s="797">
        <v>1620</v>
      </c>
      <c r="E7" s="800" t="s">
        <v>555</v>
      </c>
      <c r="F7" s="804" t="s">
        <v>196</v>
      </c>
      <c r="G7" s="805">
        <v>1280</v>
      </c>
      <c r="H7" s="805"/>
      <c r="I7" s="797">
        <v>790</v>
      </c>
      <c r="J7" s="797">
        <v>53</v>
      </c>
      <c r="K7" s="809">
        <v>41742</v>
      </c>
      <c r="L7" s="810">
        <v>41746</v>
      </c>
      <c r="M7" s="809">
        <v>41764</v>
      </c>
    </row>
    <row r="8" spans="2:13" ht="34.5" customHeight="1">
      <c r="B8" s="797">
        <v>82</v>
      </c>
      <c r="C8" s="792">
        <v>41730</v>
      </c>
      <c r="D8" s="797">
        <v>1602</v>
      </c>
      <c r="E8" s="800" t="s">
        <v>634</v>
      </c>
      <c r="F8" s="804" t="s">
        <v>147</v>
      </c>
      <c r="G8" s="805">
        <v>1280</v>
      </c>
      <c r="H8" s="805"/>
      <c r="I8" s="797">
        <v>798</v>
      </c>
      <c r="J8" s="797">
        <v>25</v>
      </c>
      <c r="K8" s="809">
        <v>41730</v>
      </c>
      <c r="L8" s="810">
        <v>41733</v>
      </c>
      <c r="M8" s="809">
        <v>41751</v>
      </c>
    </row>
    <row r="9" spans="2:13" ht="34.5" customHeight="1">
      <c r="B9" s="797">
        <v>83</v>
      </c>
      <c r="C9" s="792">
        <v>41730</v>
      </c>
      <c r="D9" s="797">
        <v>1612</v>
      </c>
      <c r="E9" s="800" t="s">
        <v>880</v>
      </c>
      <c r="F9" s="804" t="s">
        <v>147</v>
      </c>
      <c r="G9" s="805">
        <v>640</v>
      </c>
      <c r="H9" s="805"/>
      <c r="I9" s="797">
        <v>803</v>
      </c>
      <c r="J9" s="797">
        <v>25</v>
      </c>
      <c r="K9" s="809">
        <v>41730</v>
      </c>
      <c r="L9" s="810">
        <v>41733</v>
      </c>
      <c r="M9" s="809">
        <v>41751</v>
      </c>
    </row>
    <row r="10" spans="2:13" ht="34.5" customHeight="1">
      <c r="B10" s="797">
        <v>84</v>
      </c>
      <c r="C10" s="792">
        <v>41730</v>
      </c>
      <c r="D10" s="797">
        <v>1613</v>
      </c>
      <c r="E10" s="800" t="s">
        <v>509</v>
      </c>
      <c r="F10" s="804" t="s">
        <v>147</v>
      </c>
      <c r="G10" s="805">
        <v>960</v>
      </c>
      <c r="H10" s="805"/>
      <c r="I10" s="797">
        <v>805</v>
      </c>
      <c r="J10" s="797">
        <v>25</v>
      </c>
      <c r="K10" s="809">
        <v>41731</v>
      </c>
      <c r="L10" s="810">
        <v>41733</v>
      </c>
      <c r="M10" s="809">
        <v>41751</v>
      </c>
    </row>
    <row r="11" spans="2:13" ht="34.5" customHeight="1">
      <c r="B11" s="797">
        <v>85</v>
      </c>
      <c r="C11" s="792">
        <v>41730</v>
      </c>
      <c r="D11" s="797">
        <v>1618</v>
      </c>
      <c r="E11" s="800" t="s">
        <v>881</v>
      </c>
      <c r="F11" s="804" t="s">
        <v>202</v>
      </c>
      <c r="G11" s="805">
        <v>960</v>
      </c>
      <c r="H11" s="805">
        <v>100</v>
      </c>
      <c r="I11" s="797">
        <v>806</v>
      </c>
      <c r="J11" s="797">
        <v>25</v>
      </c>
      <c r="K11" s="809">
        <v>41742</v>
      </c>
      <c r="L11" s="810">
        <v>41745</v>
      </c>
      <c r="M11" s="809">
        <v>41764</v>
      </c>
    </row>
    <row r="12" spans="2:13" ht="39.75" customHeight="1">
      <c r="B12" s="797">
        <v>86</v>
      </c>
      <c r="C12" s="792">
        <v>41730</v>
      </c>
      <c r="D12" s="797">
        <v>1617</v>
      </c>
      <c r="E12" s="800" t="s">
        <v>551</v>
      </c>
      <c r="F12" s="804" t="s">
        <v>204</v>
      </c>
      <c r="G12" s="805">
        <v>640</v>
      </c>
      <c r="H12" s="805"/>
      <c r="I12" s="797">
        <v>807</v>
      </c>
      <c r="J12" s="797">
        <v>25</v>
      </c>
      <c r="K12" s="809">
        <v>41750</v>
      </c>
      <c r="L12" s="810">
        <v>41752</v>
      </c>
      <c r="M12" s="809">
        <v>41767</v>
      </c>
    </row>
    <row r="13" spans="2:13" ht="39.75" customHeight="1">
      <c r="B13" s="797">
        <v>87</v>
      </c>
      <c r="C13" s="792">
        <v>41730</v>
      </c>
      <c r="D13" s="797">
        <v>1616</v>
      </c>
      <c r="E13" s="800" t="s">
        <v>882</v>
      </c>
      <c r="F13" s="804" t="s">
        <v>198</v>
      </c>
      <c r="G13" s="805">
        <v>640</v>
      </c>
      <c r="H13" s="805">
        <v>100</v>
      </c>
      <c r="I13" s="797">
        <v>808</v>
      </c>
      <c r="J13" s="797">
        <v>25</v>
      </c>
      <c r="K13" s="809">
        <v>41751</v>
      </c>
      <c r="L13" s="810">
        <v>41753</v>
      </c>
      <c r="M13" s="809">
        <v>41768</v>
      </c>
    </row>
    <row r="14" spans="2:13" ht="34.5" customHeight="1">
      <c r="B14" s="797">
        <v>88</v>
      </c>
      <c r="C14" s="792">
        <v>41730</v>
      </c>
      <c r="D14" s="797">
        <v>1661</v>
      </c>
      <c r="E14" s="800" t="s">
        <v>879</v>
      </c>
      <c r="F14" s="804" t="s">
        <v>202</v>
      </c>
      <c r="G14" s="805">
        <v>1600</v>
      </c>
      <c r="H14" s="805"/>
      <c r="I14" s="797">
        <v>809</v>
      </c>
      <c r="J14" s="797">
        <v>25</v>
      </c>
      <c r="K14" s="809">
        <v>41750</v>
      </c>
      <c r="L14" s="810">
        <v>41754</v>
      </c>
      <c r="M14" s="809">
        <v>41771</v>
      </c>
    </row>
    <row r="15" spans="2:13" ht="34.5" customHeight="1">
      <c r="B15" s="797">
        <v>89</v>
      </c>
      <c r="C15" s="792">
        <v>41730</v>
      </c>
      <c r="D15" s="797">
        <v>1614</v>
      </c>
      <c r="E15" s="800" t="s">
        <v>881</v>
      </c>
      <c r="F15" s="804" t="s">
        <v>202</v>
      </c>
      <c r="G15" s="805">
        <v>1280</v>
      </c>
      <c r="H15" s="805"/>
      <c r="I15" s="797">
        <v>810</v>
      </c>
      <c r="J15" s="797">
        <v>25</v>
      </c>
      <c r="K15" s="809">
        <v>41751</v>
      </c>
      <c r="L15" s="810">
        <v>41754</v>
      </c>
      <c r="M15" s="809">
        <v>41771</v>
      </c>
    </row>
    <row r="16" spans="2:13" ht="34.5" customHeight="1">
      <c r="B16" s="797">
        <v>90</v>
      </c>
      <c r="C16" s="792">
        <v>41730</v>
      </c>
      <c r="D16" s="797">
        <v>1621</v>
      </c>
      <c r="E16" s="800" t="s">
        <v>29</v>
      </c>
      <c r="F16" s="804" t="s">
        <v>196</v>
      </c>
      <c r="G16" s="805">
        <v>320</v>
      </c>
      <c r="H16" s="805"/>
      <c r="I16" s="797">
        <v>802</v>
      </c>
      <c r="J16" s="797">
        <v>53</v>
      </c>
      <c r="K16" s="809">
        <v>41731</v>
      </c>
      <c r="L16" s="810">
        <v>41731</v>
      </c>
      <c r="M16" s="809">
        <v>41745</v>
      </c>
    </row>
    <row r="17" spans="2:13" ht="34.5" customHeight="1">
      <c r="B17" s="797">
        <v>91</v>
      </c>
      <c r="C17" s="792">
        <v>41730</v>
      </c>
      <c r="D17" s="797">
        <v>1633</v>
      </c>
      <c r="E17" s="800" t="s">
        <v>27</v>
      </c>
      <c r="F17" s="804" t="s">
        <v>200</v>
      </c>
      <c r="G17" s="805">
        <v>960</v>
      </c>
      <c r="H17" s="805"/>
      <c r="I17" s="797">
        <v>813</v>
      </c>
      <c r="J17" s="797">
        <v>25</v>
      </c>
      <c r="K17" s="809">
        <v>41732</v>
      </c>
      <c r="L17" s="809">
        <v>41735</v>
      </c>
      <c r="M17" s="809">
        <v>41751</v>
      </c>
    </row>
    <row r="18" spans="2:13" ht="34.5" customHeight="1">
      <c r="B18" s="797">
        <v>92</v>
      </c>
      <c r="C18" s="792">
        <v>41730</v>
      </c>
      <c r="D18" s="797">
        <v>1634</v>
      </c>
      <c r="E18" s="800" t="s">
        <v>27</v>
      </c>
      <c r="F18" s="804" t="s">
        <v>941</v>
      </c>
      <c r="G18" s="805">
        <v>640</v>
      </c>
      <c r="H18" s="805"/>
      <c r="I18" s="797">
        <v>814</v>
      </c>
      <c r="J18" s="797">
        <v>25</v>
      </c>
      <c r="K18" s="809">
        <v>41740</v>
      </c>
      <c r="L18" s="809">
        <v>41742</v>
      </c>
      <c r="M18" s="809">
        <v>41758</v>
      </c>
    </row>
    <row r="19" spans="2:20" ht="34.5" customHeight="1">
      <c r="B19" s="797">
        <v>93</v>
      </c>
      <c r="C19" s="792">
        <v>41730</v>
      </c>
      <c r="D19" s="797">
        <v>1635</v>
      </c>
      <c r="E19" s="800" t="s">
        <v>27</v>
      </c>
      <c r="F19" s="804" t="s">
        <v>193</v>
      </c>
      <c r="G19" s="805">
        <v>960</v>
      </c>
      <c r="H19" s="805"/>
      <c r="I19" s="797">
        <v>815</v>
      </c>
      <c r="J19" s="797">
        <v>25</v>
      </c>
      <c r="K19" s="809">
        <v>41753</v>
      </c>
      <c r="L19" s="809">
        <v>41756</v>
      </c>
      <c r="M19" s="809">
        <v>41771</v>
      </c>
      <c r="N19" s="730"/>
      <c r="O19" s="730"/>
      <c r="P19" s="731"/>
      <c r="Q19" s="732"/>
      <c r="R19" s="732"/>
      <c r="S19" s="697"/>
      <c r="T19" s="697"/>
    </row>
    <row r="20" spans="2:13" s="789" customFormat="1" ht="34.5" customHeight="1">
      <c r="B20" s="797">
        <v>94</v>
      </c>
      <c r="C20" s="792">
        <v>41730</v>
      </c>
      <c r="D20" s="797">
        <v>1636</v>
      </c>
      <c r="E20" s="800" t="s">
        <v>635</v>
      </c>
      <c r="F20" s="804" t="s">
        <v>190</v>
      </c>
      <c r="G20" s="805">
        <v>640</v>
      </c>
      <c r="H20" s="805"/>
      <c r="I20" s="797">
        <v>816</v>
      </c>
      <c r="J20" s="797">
        <v>25</v>
      </c>
      <c r="K20" s="809">
        <v>41740</v>
      </c>
      <c r="L20" s="809">
        <v>41742</v>
      </c>
      <c r="M20" s="809">
        <v>41758</v>
      </c>
    </row>
    <row r="21" spans="2:13" ht="34.5" customHeight="1">
      <c r="B21" s="797">
        <v>95</v>
      </c>
      <c r="C21" s="792">
        <v>41730</v>
      </c>
      <c r="D21" s="797">
        <v>1637</v>
      </c>
      <c r="E21" s="800" t="s">
        <v>635</v>
      </c>
      <c r="F21" s="804" t="s">
        <v>147</v>
      </c>
      <c r="G21" s="805">
        <v>640</v>
      </c>
      <c r="H21" s="805"/>
      <c r="I21" s="797">
        <v>817</v>
      </c>
      <c r="J21" s="797">
        <v>25</v>
      </c>
      <c r="K21" s="809">
        <v>41754</v>
      </c>
      <c r="L21" s="809">
        <v>41756</v>
      </c>
      <c r="M21" s="809">
        <v>41771</v>
      </c>
    </row>
    <row r="22" spans="2:13" ht="34.5" customHeight="1">
      <c r="B22" s="797">
        <v>96</v>
      </c>
      <c r="C22" s="792">
        <v>41730</v>
      </c>
      <c r="D22" s="797">
        <v>1638</v>
      </c>
      <c r="E22" s="800" t="s">
        <v>552</v>
      </c>
      <c r="F22" s="804" t="s">
        <v>203</v>
      </c>
      <c r="G22" s="805">
        <v>640</v>
      </c>
      <c r="H22" s="805"/>
      <c r="I22" s="797">
        <v>818</v>
      </c>
      <c r="J22" s="797">
        <v>25</v>
      </c>
      <c r="K22" s="809">
        <v>41739</v>
      </c>
      <c r="L22" s="809">
        <v>41741</v>
      </c>
      <c r="M22" s="809">
        <v>41758</v>
      </c>
    </row>
    <row r="23" spans="2:13" ht="34.5" customHeight="1">
      <c r="B23" s="797">
        <v>97</v>
      </c>
      <c r="C23" s="792">
        <v>41730</v>
      </c>
      <c r="D23" s="797">
        <v>1639</v>
      </c>
      <c r="E23" s="800" t="s">
        <v>552</v>
      </c>
      <c r="F23" s="804" t="s">
        <v>200</v>
      </c>
      <c r="G23" s="805">
        <v>640</v>
      </c>
      <c r="H23" s="805"/>
      <c r="I23" s="797">
        <v>819</v>
      </c>
      <c r="J23" s="797">
        <v>25</v>
      </c>
      <c r="K23" s="809">
        <v>41753</v>
      </c>
      <c r="L23" s="809">
        <v>41755</v>
      </c>
      <c r="M23" s="809">
        <v>41771</v>
      </c>
    </row>
    <row r="24" spans="2:13" ht="34.5" customHeight="1">
      <c r="B24" s="797">
        <v>98</v>
      </c>
      <c r="C24" s="792">
        <v>41730</v>
      </c>
      <c r="D24" s="797">
        <v>1640</v>
      </c>
      <c r="E24" s="800" t="s">
        <v>879</v>
      </c>
      <c r="F24" s="804" t="s">
        <v>191</v>
      </c>
      <c r="G24" s="805">
        <v>1600</v>
      </c>
      <c r="H24" s="805"/>
      <c r="I24" s="797">
        <v>820</v>
      </c>
      <c r="J24" s="797">
        <v>25</v>
      </c>
      <c r="K24" s="809">
        <v>41736</v>
      </c>
      <c r="L24" s="809">
        <v>41740</v>
      </c>
      <c r="M24" s="809">
        <v>41758</v>
      </c>
    </row>
    <row r="25" spans="2:13" ht="39.75" customHeight="1">
      <c r="B25" s="797">
        <v>99</v>
      </c>
      <c r="C25" s="792">
        <v>41730</v>
      </c>
      <c r="D25" s="797">
        <v>1641</v>
      </c>
      <c r="E25" s="800" t="s">
        <v>551</v>
      </c>
      <c r="F25" s="804" t="s">
        <v>191</v>
      </c>
      <c r="G25" s="805">
        <v>1600</v>
      </c>
      <c r="H25" s="805"/>
      <c r="I25" s="797">
        <v>821</v>
      </c>
      <c r="J25" s="797">
        <v>25</v>
      </c>
      <c r="K25" s="809">
        <v>41736</v>
      </c>
      <c r="L25" s="809">
        <v>41740</v>
      </c>
      <c r="M25" s="809">
        <v>41758</v>
      </c>
    </row>
    <row r="26" spans="2:13" ht="34.5" customHeight="1">
      <c r="B26" s="797">
        <v>100</v>
      </c>
      <c r="C26" s="792">
        <v>41730</v>
      </c>
      <c r="D26" s="797">
        <v>1656</v>
      </c>
      <c r="E26" s="800" t="s">
        <v>23</v>
      </c>
      <c r="F26" s="804" t="s">
        <v>202</v>
      </c>
      <c r="G26" s="805">
        <v>960</v>
      </c>
      <c r="H26" s="805">
        <v>100</v>
      </c>
      <c r="I26" s="797">
        <v>845</v>
      </c>
      <c r="J26" s="797">
        <v>25</v>
      </c>
      <c r="K26" s="809">
        <v>41742</v>
      </c>
      <c r="L26" s="809">
        <v>41745</v>
      </c>
      <c r="M26" s="809">
        <v>41764</v>
      </c>
    </row>
    <row r="27" spans="2:13" ht="34.5" customHeight="1">
      <c r="B27" s="797">
        <v>101</v>
      </c>
      <c r="C27" s="792">
        <v>41732</v>
      </c>
      <c r="D27" s="797">
        <v>1657</v>
      </c>
      <c r="E27" s="800" t="s">
        <v>34</v>
      </c>
      <c r="F27" s="804" t="s">
        <v>197</v>
      </c>
      <c r="G27" s="805">
        <v>1600</v>
      </c>
      <c r="H27" s="805">
        <v>200</v>
      </c>
      <c r="I27" s="797">
        <v>846</v>
      </c>
      <c r="J27" s="797">
        <v>53</v>
      </c>
      <c r="K27" s="809">
        <v>41750</v>
      </c>
      <c r="L27" s="809">
        <v>41755</v>
      </c>
      <c r="M27" s="809">
        <v>41771</v>
      </c>
    </row>
    <row r="28" spans="2:13" ht="34.5" customHeight="1">
      <c r="B28" s="797">
        <v>102</v>
      </c>
      <c r="C28" s="792">
        <v>41732</v>
      </c>
      <c r="D28" s="797">
        <v>1659</v>
      </c>
      <c r="E28" s="800" t="s">
        <v>883</v>
      </c>
      <c r="F28" s="804" t="s">
        <v>197</v>
      </c>
      <c r="G28" s="805">
        <v>1600</v>
      </c>
      <c r="H28" s="805">
        <v>200</v>
      </c>
      <c r="I28" s="797">
        <v>847</v>
      </c>
      <c r="J28" s="797">
        <v>53</v>
      </c>
      <c r="K28" s="809">
        <v>41750</v>
      </c>
      <c r="L28" s="809">
        <v>41755</v>
      </c>
      <c r="M28" s="809">
        <v>41771</v>
      </c>
    </row>
    <row r="29" spans="2:13" ht="34.5" customHeight="1">
      <c r="B29" s="797">
        <v>103</v>
      </c>
      <c r="C29" s="792">
        <v>41732</v>
      </c>
      <c r="D29" s="797">
        <v>1660</v>
      </c>
      <c r="E29" s="800" t="s">
        <v>884</v>
      </c>
      <c r="F29" s="804" t="s">
        <v>197</v>
      </c>
      <c r="G29" s="805">
        <v>1600</v>
      </c>
      <c r="H29" s="805">
        <v>200</v>
      </c>
      <c r="I29" s="797">
        <v>848</v>
      </c>
      <c r="J29" s="797">
        <v>53</v>
      </c>
      <c r="K29" s="809">
        <v>41750</v>
      </c>
      <c r="L29" s="809">
        <v>41755</v>
      </c>
      <c r="M29" s="809">
        <v>41771</v>
      </c>
    </row>
    <row r="30" spans="2:13" ht="41.25" customHeight="1">
      <c r="B30" s="797">
        <v>104</v>
      </c>
      <c r="C30" s="792">
        <v>41732</v>
      </c>
      <c r="D30" s="797">
        <v>1658</v>
      </c>
      <c r="E30" s="800" t="s">
        <v>3</v>
      </c>
      <c r="F30" s="804" t="s">
        <v>190</v>
      </c>
      <c r="G30" s="805">
        <v>640</v>
      </c>
      <c r="H30" s="805"/>
      <c r="I30" s="797">
        <v>849</v>
      </c>
      <c r="J30" s="797">
        <v>10</v>
      </c>
      <c r="K30" s="809">
        <v>41736</v>
      </c>
      <c r="L30" s="809">
        <v>41737</v>
      </c>
      <c r="M30" s="809">
        <v>41753</v>
      </c>
    </row>
    <row r="31" spans="2:13" ht="34.5" customHeight="1">
      <c r="B31" s="797">
        <v>105</v>
      </c>
      <c r="C31" s="792">
        <v>41732</v>
      </c>
      <c r="D31" s="797">
        <v>1664</v>
      </c>
      <c r="E31" s="800" t="s">
        <v>59</v>
      </c>
      <c r="F31" s="804" t="s">
        <v>147</v>
      </c>
      <c r="G31" s="805">
        <v>640</v>
      </c>
      <c r="H31" s="805"/>
      <c r="I31" s="797">
        <v>860</v>
      </c>
      <c r="J31" s="797">
        <v>45</v>
      </c>
      <c r="K31" s="809">
        <v>41733</v>
      </c>
      <c r="L31" s="809">
        <v>41734</v>
      </c>
      <c r="M31" s="809">
        <v>41751</v>
      </c>
    </row>
    <row r="32" spans="2:13" ht="34.5" customHeight="1">
      <c r="B32" s="797">
        <v>106</v>
      </c>
      <c r="C32" s="792">
        <v>41733</v>
      </c>
      <c r="D32" s="797">
        <v>1716</v>
      </c>
      <c r="E32" s="800" t="s">
        <v>815</v>
      </c>
      <c r="F32" s="804" t="s">
        <v>198</v>
      </c>
      <c r="G32" s="805">
        <v>1600</v>
      </c>
      <c r="H32" s="805">
        <v>86</v>
      </c>
      <c r="I32" s="797">
        <v>862</v>
      </c>
      <c r="J32" s="797">
        <v>41</v>
      </c>
      <c r="K32" s="809">
        <v>41736</v>
      </c>
      <c r="L32" s="809">
        <v>41740</v>
      </c>
      <c r="M32" s="809">
        <v>41758</v>
      </c>
    </row>
    <row r="33" spans="2:13" ht="34.5" customHeight="1">
      <c r="B33" s="797">
        <v>107</v>
      </c>
      <c r="C33" s="792">
        <v>41736</v>
      </c>
      <c r="D33" s="797">
        <v>1734</v>
      </c>
      <c r="E33" s="800" t="s">
        <v>885</v>
      </c>
      <c r="F33" s="804" t="s">
        <v>205</v>
      </c>
      <c r="G33" s="805">
        <v>480</v>
      </c>
      <c r="H33" s="805"/>
      <c r="I33" s="797">
        <v>877</v>
      </c>
      <c r="J33" s="797">
        <v>10</v>
      </c>
      <c r="K33" s="809">
        <v>41739</v>
      </c>
      <c r="L33" s="809">
        <v>41740</v>
      </c>
      <c r="M33" s="809">
        <v>41758</v>
      </c>
    </row>
    <row r="34" spans="2:13" ht="34.5" customHeight="1">
      <c r="B34" s="797">
        <v>108</v>
      </c>
      <c r="C34" s="792">
        <v>41916</v>
      </c>
      <c r="D34" s="797">
        <v>1883</v>
      </c>
      <c r="E34" s="800" t="s">
        <v>835</v>
      </c>
      <c r="F34" s="804" t="s">
        <v>191</v>
      </c>
      <c r="G34" s="805">
        <v>320</v>
      </c>
      <c r="H34" s="805"/>
      <c r="I34" s="797">
        <v>936</v>
      </c>
      <c r="J34" s="797">
        <v>34</v>
      </c>
      <c r="K34" s="809">
        <v>41757</v>
      </c>
      <c r="L34" s="809">
        <v>41757</v>
      </c>
      <c r="M34" s="809">
        <v>41772</v>
      </c>
    </row>
    <row r="35" spans="2:13" ht="34.5" customHeight="1">
      <c r="B35" s="797">
        <v>109</v>
      </c>
      <c r="C35" s="792">
        <v>41916</v>
      </c>
      <c r="D35" s="797">
        <v>1846</v>
      </c>
      <c r="E35" s="800" t="s">
        <v>59</v>
      </c>
      <c r="F35" s="804" t="s">
        <v>195</v>
      </c>
      <c r="G35" s="805">
        <v>320</v>
      </c>
      <c r="H35" s="805">
        <v>200</v>
      </c>
      <c r="I35" s="797">
        <v>940</v>
      </c>
      <c r="J35" s="797">
        <v>45</v>
      </c>
      <c r="K35" s="809">
        <v>41739</v>
      </c>
      <c r="L35" s="809">
        <v>41740</v>
      </c>
      <c r="M35" s="809">
        <v>41758</v>
      </c>
    </row>
    <row r="36" spans="2:13" ht="34.5" customHeight="1">
      <c r="B36" s="797">
        <v>110</v>
      </c>
      <c r="C36" s="792" t="s">
        <v>870</v>
      </c>
      <c r="D36" s="797">
        <v>1881</v>
      </c>
      <c r="E36" s="800" t="s">
        <v>23</v>
      </c>
      <c r="F36" s="804" t="s">
        <v>198</v>
      </c>
      <c r="G36" s="805">
        <v>640</v>
      </c>
      <c r="H36" s="805">
        <v>100</v>
      </c>
      <c r="I36" s="797">
        <v>969</v>
      </c>
      <c r="J36" s="797">
        <v>25</v>
      </c>
      <c r="K36" s="809">
        <v>41749</v>
      </c>
      <c r="L36" s="809">
        <v>41751</v>
      </c>
      <c r="M36" s="809">
        <v>41766</v>
      </c>
    </row>
    <row r="37" spans="2:13" ht="34.5" customHeight="1">
      <c r="B37" s="797">
        <v>111</v>
      </c>
      <c r="C37" s="792" t="s">
        <v>870</v>
      </c>
      <c r="D37" s="797">
        <v>1882</v>
      </c>
      <c r="E37" s="800" t="s">
        <v>886</v>
      </c>
      <c r="F37" s="804" t="s">
        <v>198</v>
      </c>
      <c r="G37" s="805">
        <v>480</v>
      </c>
      <c r="H37" s="805">
        <v>100</v>
      </c>
      <c r="I37" s="797">
        <v>970</v>
      </c>
      <c r="J37" s="797">
        <v>25</v>
      </c>
      <c r="K37" s="809">
        <v>41749</v>
      </c>
      <c r="L37" s="809">
        <v>41750</v>
      </c>
      <c r="M37" s="809">
        <v>41765</v>
      </c>
    </row>
    <row r="38" spans="2:13" ht="34.5" customHeight="1">
      <c r="B38" s="797">
        <v>112</v>
      </c>
      <c r="C38" s="792" t="s">
        <v>871</v>
      </c>
      <c r="D38" s="797">
        <v>1894</v>
      </c>
      <c r="E38" s="800" t="s">
        <v>887</v>
      </c>
      <c r="F38" s="804" t="s">
        <v>942</v>
      </c>
      <c r="G38" s="805">
        <v>320</v>
      </c>
      <c r="H38" s="805">
        <v>200</v>
      </c>
      <c r="I38" s="797">
        <v>986</v>
      </c>
      <c r="J38" s="797">
        <v>25</v>
      </c>
      <c r="K38" s="810" t="s">
        <v>957</v>
      </c>
      <c r="L38" s="810" t="s">
        <v>958</v>
      </c>
      <c r="M38" s="809">
        <v>41765</v>
      </c>
    </row>
    <row r="39" spans="2:13" ht="34.5" customHeight="1">
      <c r="B39" s="798">
        <v>113</v>
      </c>
      <c r="C39" s="899" t="s">
        <v>232</v>
      </c>
      <c r="D39" s="900"/>
      <c r="E39" s="900"/>
      <c r="F39" s="900"/>
      <c r="G39" s="900"/>
      <c r="H39" s="900"/>
      <c r="I39" s="900"/>
      <c r="J39" s="900"/>
      <c r="K39" s="900"/>
      <c r="L39" s="900"/>
      <c r="M39" s="901"/>
    </row>
    <row r="40" spans="2:13" ht="34.5" customHeight="1">
      <c r="B40" s="797">
        <v>114</v>
      </c>
      <c r="C40" s="793" t="s">
        <v>871</v>
      </c>
      <c r="D40" s="797">
        <v>1896</v>
      </c>
      <c r="E40" s="800" t="s">
        <v>864</v>
      </c>
      <c r="F40" s="804" t="s">
        <v>197</v>
      </c>
      <c r="G40" s="805">
        <v>640</v>
      </c>
      <c r="H40" s="805">
        <v>200</v>
      </c>
      <c r="I40" s="797">
        <v>994</v>
      </c>
      <c r="J40" s="797">
        <v>19</v>
      </c>
      <c r="K40" s="809">
        <v>41744</v>
      </c>
      <c r="L40" s="810">
        <v>41746</v>
      </c>
      <c r="M40" s="809">
        <v>41764</v>
      </c>
    </row>
    <row r="41" spans="2:13" ht="34.5" customHeight="1">
      <c r="B41" s="797">
        <v>115</v>
      </c>
      <c r="C41" s="793" t="s">
        <v>872</v>
      </c>
      <c r="D41" s="797">
        <v>1918</v>
      </c>
      <c r="E41" s="800" t="s">
        <v>889</v>
      </c>
      <c r="F41" s="804" t="s">
        <v>195</v>
      </c>
      <c r="G41" s="805">
        <v>320</v>
      </c>
      <c r="H41" s="805">
        <v>200</v>
      </c>
      <c r="I41" s="797">
        <v>1024</v>
      </c>
      <c r="J41" s="797">
        <v>53</v>
      </c>
      <c r="K41" s="810" t="s">
        <v>872</v>
      </c>
      <c r="L41" s="810" t="s">
        <v>873</v>
      </c>
      <c r="M41" s="809">
        <v>41767</v>
      </c>
    </row>
    <row r="42" spans="2:13" ht="34.5" customHeight="1">
      <c r="B42" s="797">
        <v>116</v>
      </c>
      <c r="C42" s="793" t="s">
        <v>873</v>
      </c>
      <c r="D42" s="797">
        <v>1932</v>
      </c>
      <c r="E42" s="800" t="s">
        <v>890</v>
      </c>
      <c r="F42" s="804" t="s">
        <v>193</v>
      </c>
      <c r="G42" s="805">
        <v>640</v>
      </c>
      <c r="H42" s="805">
        <v>200</v>
      </c>
      <c r="I42" s="797">
        <v>1049</v>
      </c>
      <c r="J42" s="797">
        <v>25</v>
      </c>
      <c r="K42" s="810" t="s">
        <v>873</v>
      </c>
      <c r="L42" s="810" t="s">
        <v>874</v>
      </c>
      <c r="M42" s="809">
        <v>41771</v>
      </c>
    </row>
    <row r="43" spans="2:13" ht="34.5" customHeight="1">
      <c r="B43" s="797">
        <v>117</v>
      </c>
      <c r="C43" s="793" t="s">
        <v>874</v>
      </c>
      <c r="D43" s="797">
        <v>2005</v>
      </c>
      <c r="E43" s="800" t="s">
        <v>59</v>
      </c>
      <c r="F43" s="804" t="s">
        <v>197</v>
      </c>
      <c r="G43" s="805">
        <v>640</v>
      </c>
      <c r="H43" s="805">
        <v>200</v>
      </c>
      <c r="I43" s="797">
        <v>1097</v>
      </c>
      <c r="J43" s="797">
        <v>53</v>
      </c>
      <c r="K43" s="810" t="s">
        <v>959</v>
      </c>
      <c r="L43" s="810">
        <v>41757</v>
      </c>
      <c r="M43" s="809">
        <v>41772</v>
      </c>
    </row>
    <row r="44" spans="2:13" ht="34.5" customHeight="1">
      <c r="B44" s="797">
        <v>118</v>
      </c>
      <c r="C44" s="793" t="s">
        <v>874</v>
      </c>
      <c r="D44" s="797">
        <v>2027</v>
      </c>
      <c r="E44" s="800" t="s">
        <v>635</v>
      </c>
      <c r="F44" s="804" t="s">
        <v>195</v>
      </c>
      <c r="G44" s="805">
        <v>2240</v>
      </c>
      <c r="H44" s="805">
        <v>200</v>
      </c>
      <c r="I44" s="797">
        <v>1100</v>
      </c>
      <c r="J44" s="797">
        <v>53</v>
      </c>
      <c r="K44" s="810">
        <v>41734</v>
      </c>
      <c r="L44" s="810">
        <v>41770</v>
      </c>
      <c r="M44" s="809">
        <v>41782</v>
      </c>
    </row>
    <row r="45" spans="2:13" ht="34.5" customHeight="1">
      <c r="B45" s="797">
        <v>119</v>
      </c>
      <c r="C45" s="793" t="s">
        <v>874</v>
      </c>
      <c r="D45" s="797">
        <v>2028</v>
      </c>
      <c r="E45" s="800" t="s">
        <v>43</v>
      </c>
      <c r="F45" s="804" t="s">
        <v>195</v>
      </c>
      <c r="G45" s="805">
        <v>1920</v>
      </c>
      <c r="H45" s="805">
        <v>200</v>
      </c>
      <c r="I45" s="797">
        <v>1101</v>
      </c>
      <c r="J45" s="797">
        <v>53</v>
      </c>
      <c r="K45" s="810">
        <v>41764</v>
      </c>
      <c r="L45" s="810">
        <v>41770</v>
      </c>
      <c r="M45" s="809">
        <v>41782</v>
      </c>
    </row>
    <row r="46" spans="2:13" ht="34.5" customHeight="1">
      <c r="B46" s="797">
        <v>120</v>
      </c>
      <c r="C46" s="793" t="s">
        <v>874</v>
      </c>
      <c r="D46" s="797">
        <v>2030</v>
      </c>
      <c r="E46" s="800" t="s">
        <v>42</v>
      </c>
      <c r="F46" s="804" t="s">
        <v>195</v>
      </c>
      <c r="G46" s="805">
        <v>1920</v>
      </c>
      <c r="H46" s="805">
        <v>200</v>
      </c>
      <c r="I46" s="797">
        <v>1102</v>
      </c>
      <c r="J46" s="797">
        <v>53</v>
      </c>
      <c r="K46" s="810">
        <v>41764</v>
      </c>
      <c r="L46" s="810">
        <v>41770</v>
      </c>
      <c r="M46" s="809">
        <v>41782</v>
      </c>
    </row>
    <row r="47" spans="2:13" ht="34.5" customHeight="1">
      <c r="B47" s="797">
        <v>121</v>
      </c>
      <c r="C47" s="793" t="s">
        <v>875</v>
      </c>
      <c r="D47" s="797">
        <v>2067</v>
      </c>
      <c r="E47" s="800" t="s">
        <v>888</v>
      </c>
      <c r="F47" s="804" t="s">
        <v>197</v>
      </c>
      <c r="G47" s="805">
        <v>1280</v>
      </c>
      <c r="H47" s="805">
        <v>300</v>
      </c>
      <c r="I47" s="797">
        <v>1113</v>
      </c>
      <c r="J47" s="797">
        <v>54</v>
      </c>
      <c r="K47" s="810" t="s">
        <v>871</v>
      </c>
      <c r="L47" s="810" t="s">
        <v>957</v>
      </c>
      <c r="M47" s="809">
        <v>41764</v>
      </c>
    </row>
    <row r="48" spans="2:13" ht="34.5" customHeight="1">
      <c r="B48" s="797">
        <v>122</v>
      </c>
      <c r="C48" s="793">
        <v>41675</v>
      </c>
      <c r="D48" s="797">
        <v>2095</v>
      </c>
      <c r="E48" s="800" t="s">
        <v>891</v>
      </c>
      <c r="F48" s="804" t="s">
        <v>200</v>
      </c>
      <c r="G48" s="805">
        <v>320</v>
      </c>
      <c r="H48" s="805"/>
      <c r="I48" s="797">
        <v>1132</v>
      </c>
      <c r="J48" s="797">
        <v>25</v>
      </c>
      <c r="K48" s="810">
        <v>41764</v>
      </c>
      <c r="L48" s="810">
        <v>41765</v>
      </c>
      <c r="M48" s="809">
        <v>41779</v>
      </c>
    </row>
    <row r="49" spans="2:13" ht="34.5" customHeight="1">
      <c r="B49" s="797">
        <v>123</v>
      </c>
      <c r="C49" s="793">
        <v>41675</v>
      </c>
      <c r="D49" s="797">
        <v>2094</v>
      </c>
      <c r="E49" s="800" t="s">
        <v>34</v>
      </c>
      <c r="F49" s="804" t="s">
        <v>200</v>
      </c>
      <c r="G49" s="805">
        <v>1280</v>
      </c>
      <c r="H49" s="805"/>
      <c r="I49" s="797">
        <v>1133</v>
      </c>
      <c r="J49" s="797">
        <v>25</v>
      </c>
      <c r="K49" s="810">
        <v>41764</v>
      </c>
      <c r="L49" s="810">
        <v>41767</v>
      </c>
      <c r="M49" s="809">
        <v>41781</v>
      </c>
    </row>
    <row r="50" spans="2:13" ht="34.5" customHeight="1">
      <c r="B50" s="797">
        <v>124</v>
      </c>
      <c r="C50" s="793">
        <v>41675</v>
      </c>
      <c r="D50" s="797">
        <v>2096</v>
      </c>
      <c r="E50" s="800" t="s">
        <v>551</v>
      </c>
      <c r="F50" s="804" t="s">
        <v>200</v>
      </c>
      <c r="G50" s="805">
        <v>640</v>
      </c>
      <c r="H50" s="805"/>
      <c r="I50" s="797">
        <v>1134</v>
      </c>
      <c r="J50" s="797">
        <v>25</v>
      </c>
      <c r="K50" s="810">
        <v>41765</v>
      </c>
      <c r="L50" s="810">
        <v>41767</v>
      </c>
      <c r="M50" s="809">
        <v>41781</v>
      </c>
    </row>
    <row r="51" spans="2:13" ht="34.5" customHeight="1">
      <c r="B51" s="797">
        <v>125</v>
      </c>
      <c r="C51" s="793">
        <v>41675</v>
      </c>
      <c r="D51" s="797">
        <v>2106</v>
      </c>
      <c r="E51" s="800" t="s">
        <v>551</v>
      </c>
      <c r="F51" s="804" t="s">
        <v>205</v>
      </c>
      <c r="G51" s="805">
        <v>960</v>
      </c>
      <c r="H51" s="805"/>
      <c r="I51" s="797">
        <v>1135</v>
      </c>
      <c r="J51" s="797">
        <v>25</v>
      </c>
      <c r="K51" s="810" t="s">
        <v>960</v>
      </c>
      <c r="L51" s="810" t="s">
        <v>961</v>
      </c>
      <c r="M51" s="809">
        <v>41789</v>
      </c>
    </row>
    <row r="52" spans="2:13" ht="34.5" customHeight="1">
      <c r="B52" s="797">
        <v>126</v>
      </c>
      <c r="C52" s="793">
        <v>41675</v>
      </c>
      <c r="D52" s="797">
        <v>2105</v>
      </c>
      <c r="E52" s="800" t="s">
        <v>879</v>
      </c>
      <c r="F52" s="804" t="s">
        <v>205</v>
      </c>
      <c r="G52" s="805">
        <v>960</v>
      </c>
      <c r="H52" s="805"/>
      <c r="I52" s="797">
        <v>1136</v>
      </c>
      <c r="J52" s="797">
        <v>25</v>
      </c>
      <c r="K52" s="810" t="s">
        <v>962</v>
      </c>
      <c r="L52" s="810" t="s">
        <v>961</v>
      </c>
      <c r="M52" s="809">
        <v>41789</v>
      </c>
    </row>
    <row r="53" spans="2:13" ht="34.5" customHeight="1">
      <c r="B53" s="797">
        <v>127</v>
      </c>
      <c r="C53" s="793">
        <v>41675</v>
      </c>
      <c r="D53" s="797">
        <v>2303</v>
      </c>
      <c r="E53" s="800" t="s">
        <v>551</v>
      </c>
      <c r="F53" s="804" t="s">
        <v>205</v>
      </c>
      <c r="G53" s="805">
        <v>320</v>
      </c>
      <c r="H53" s="805"/>
      <c r="I53" s="797">
        <v>1137</v>
      </c>
      <c r="J53" s="797">
        <v>25</v>
      </c>
      <c r="K53" s="810" t="s">
        <v>962</v>
      </c>
      <c r="L53" s="810" t="s">
        <v>960</v>
      </c>
      <c r="M53" s="809">
        <v>41787</v>
      </c>
    </row>
    <row r="54" spans="2:13" ht="34.5" customHeight="1">
      <c r="B54" s="797">
        <v>128</v>
      </c>
      <c r="C54" s="793">
        <v>41675</v>
      </c>
      <c r="D54" s="797">
        <v>2098</v>
      </c>
      <c r="E54" s="800" t="s">
        <v>3</v>
      </c>
      <c r="F54" s="804" t="s">
        <v>201</v>
      </c>
      <c r="G54" s="805">
        <v>960</v>
      </c>
      <c r="H54" s="805"/>
      <c r="I54" s="797">
        <v>1139</v>
      </c>
      <c r="J54" s="797">
        <v>10</v>
      </c>
      <c r="K54" s="810">
        <v>41764</v>
      </c>
      <c r="L54" s="810">
        <v>41766</v>
      </c>
      <c r="M54" s="809">
        <v>41780</v>
      </c>
    </row>
    <row r="55" spans="2:13" ht="34.5" customHeight="1">
      <c r="B55" s="797">
        <v>129</v>
      </c>
      <c r="C55" s="793">
        <v>41795</v>
      </c>
      <c r="D55" s="797">
        <v>2304</v>
      </c>
      <c r="E55" s="800" t="s">
        <v>38</v>
      </c>
      <c r="F55" s="804" t="s">
        <v>204</v>
      </c>
      <c r="G55" s="805">
        <v>1280</v>
      </c>
      <c r="H55" s="805"/>
      <c r="I55" s="797">
        <v>1144</v>
      </c>
      <c r="J55" s="797">
        <v>53</v>
      </c>
      <c r="K55" s="810" t="s">
        <v>963</v>
      </c>
      <c r="L55" s="809" t="s">
        <v>964</v>
      </c>
      <c r="M55" s="809">
        <v>41795</v>
      </c>
    </row>
    <row r="56" spans="2:13" ht="34.5" customHeight="1">
      <c r="B56" s="797">
        <v>130</v>
      </c>
      <c r="C56" s="793">
        <v>41795</v>
      </c>
      <c r="D56" s="797">
        <v>2234</v>
      </c>
      <c r="E56" s="800" t="s">
        <v>25</v>
      </c>
      <c r="F56" s="804" t="s">
        <v>204</v>
      </c>
      <c r="G56" s="805">
        <v>1600</v>
      </c>
      <c r="H56" s="805"/>
      <c r="I56" s="797">
        <v>1145</v>
      </c>
      <c r="J56" s="797">
        <v>53</v>
      </c>
      <c r="K56" s="810" t="s">
        <v>965</v>
      </c>
      <c r="L56" s="809" t="s">
        <v>966</v>
      </c>
      <c r="M56" s="809">
        <v>41796</v>
      </c>
    </row>
    <row r="57" spans="2:13" ht="34.5" customHeight="1">
      <c r="B57" s="797">
        <v>131</v>
      </c>
      <c r="C57" s="793">
        <v>41795</v>
      </c>
      <c r="D57" s="797">
        <v>2235</v>
      </c>
      <c r="E57" s="800" t="s">
        <v>892</v>
      </c>
      <c r="F57" s="804" t="s">
        <v>204</v>
      </c>
      <c r="G57" s="805">
        <v>1600</v>
      </c>
      <c r="H57" s="805"/>
      <c r="I57" s="797">
        <v>1146</v>
      </c>
      <c r="J57" s="797">
        <v>53</v>
      </c>
      <c r="K57" s="810" t="s">
        <v>965</v>
      </c>
      <c r="L57" s="809" t="s">
        <v>966</v>
      </c>
      <c r="M57" s="809">
        <v>41795</v>
      </c>
    </row>
    <row r="58" spans="2:13" ht="34.5" customHeight="1">
      <c r="B58" s="797">
        <v>132</v>
      </c>
      <c r="C58" s="793">
        <v>41795</v>
      </c>
      <c r="D58" s="797">
        <v>2297</v>
      </c>
      <c r="E58" s="800" t="s">
        <v>43</v>
      </c>
      <c r="F58" s="804" t="s">
        <v>193</v>
      </c>
      <c r="G58" s="805">
        <v>1600</v>
      </c>
      <c r="H58" s="805"/>
      <c r="I58" s="797">
        <v>1147</v>
      </c>
      <c r="J58" s="797">
        <v>53</v>
      </c>
      <c r="K58" s="810" t="s">
        <v>967</v>
      </c>
      <c r="L58" s="809" t="s">
        <v>968</v>
      </c>
      <c r="M58" s="809">
        <v>41801</v>
      </c>
    </row>
    <row r="59" spans="2:13" ht="34.5" customHeight="1">
      <c r="B59" s="797">
        <v>133</v>
      </c>
      <c r="C59" s="793">
        <v>41795</v>
      </c>
      <c r="D59" s="797">
        <v>2296</v>
      </c>
      <c r="E59" s="800" t="s">
        <v>555</v>
      </c>
      <c r="F59" s="804" t="s">
        <v>193</v>
      </c>
      <c r="G59" s="805">
        <v>1600</v>
      </c>
      <c r="H59" s="805"/>
      <c r="I59" s="797">
        <v>1148</v>
      </c>
      <c r="J59" s="797">
        <v>53</v>
      </c>
      <c r="K59" s="810" t="s">
        <v>967</v>
      </c>
      <c r="L59" s="809" t="s">
        <v>968</v>
      </c>
      <c r="M59" s="809">
        <v>41801</v>
      </c>
    </row>
    <row r="60" spans="2:13" ht="34.5" customHeight="1">
      <c r="B60" s="797">
        <v>134</v>
      </c>
      <c r="C60" s="793">
        <v>41795</v>
      </c>
      <c r="D60" s="797">
        <v>2295</v>
      </c>
      <c r="E60" s="800" t="s">
        <v>634</v>
      </c>
      <c r="F60" s="804" t="s">
        <v>193</v>
      </c>
      <c r="G60" s="805">
        <v>1600</v>
      </c>
      <c r="H60" s="805"/>
      <c r="I60" s="797">
        <v>1149</v>
      </c>
      <c r="J60" s="797">
        <v>53</v>
      </c>
      <c r="K60" s="810" t="s">
        <v>967</v>
      </c>
      <c r="L60" s="809" t="s">
        <v>968</v>
      </c>
      <c r="M60" s="809">
        <v>41801</v>
      </c>
    </row>
    <row r="61" spans="2:13" ht="34.5" customHeight="1">
      <c r="B61" s="797">
        <v>135</v>
      </c>
      <c r="C61" s="793">
        <v>41795</v>
      </c>
      <c r="D61" s="797">
        <v>2167</v>
      </c>
      <c r="E61" s="800" t="s">
        <v>112</v>
      </c>
      <c r="F61" s="804" t="s">
        <v>192</v>
      </c>
      <c r="G61" s="805">
        <v>4800</v>
      </c>
      <c r="H61" s="805">
        <v>150</v>
      </c>
      <c r="I61" s="797">
        <v>1154</v>
      </c>
      <c r="J61" s="797">
        <v>4</v>
      </c>
      <c r="K61" s="810">
        <v>41764</v>
      </c>
      <c r="L61" s="809" t="s">
        <v>963</v>
      </c>
      <c r="M61" s="809">
        <v>41793</v>
      </c>
    </row>
    <row r="62" spans="2:13" ht="34.5" customHeight="1">
      <c r="B62" s="797">
        <v>136</v>
      </c>
      <c r="C62" s="793">
        <v>41825</v>
      </c>
      <c r="D62" s="797">
        <v>2300</v>
      </c>
      <c r="E62" s="800" t="s">
        <v>635</v>
      </c>
      <c r="F62" s="804" t="s">
        <v>941</v>
      </c>
      <c r="G62" s="805">
        <v>640</v>
      </c>
      <c r="H62" s="805"/>
      <c r="I62" s="797">
        <v>1158</v>
      </c>
      <c r="J62" s="797">
        <v>25</v>
      </c>
      <c r="K62" s="810">
        <v>41796</v>
      </c>
      <c r="L62" s="809">
        <v>41798</v>
      </c>
      <c r="M62" s="809">
        <v>41810</v>
      </c>
    </row>
    <row r="63" spans="2:13" ht="34.5" customHeight="1">
      <c r="B63" s="797">
        <v>137</v>
      </c>
      <c r="C63" s="899" t="s">
        <v>232</v>
      </c>
      <c r="D63" s="900"/>
      <c r="E63" s="900"/>
      <c r="F63" s="900"/>
      <c r="G63" s="900"/>
      <c r="H63" s="900"/>
      <c r="I63" s="900"/>
      <c r="J63" s="900"/>
      <c r="K63" s="900"/>
      <c r="L63" s="900"/>
      <c r="M63" s="901"/>
    </row>
    <row r="64" spans="2:13" ht="34.5" customHeight="1">
      <c r="B64" s="797">
        <v>138</v>
      </c>
      <c r="C64" s="793">
        <v>41825</v>
      </c>
      <c r="D64" s="797">
        <v>2233</v>
      </c>
      <c r="E64" s="800" t="s">
        <v>635</v>
      </c>
      <c r="F64" s="804" t="s">
        <v>147</v>
      </c>
      <c r="G64" s="805">
        <v>640</v>
      </c>
      <c r="H64" s="805"/>
      <c r="I64" s="797">
        <v>1160</v>
      </c>
      <c r="J64" s="797">
        <v>25</v>
      </c>
      <c r="K64" s="810" t="s">
        <v>961</v>
      </c>
      <c r="L64" s="809" t="s">
        <v>969</v>
      </c>
      <c r="M64" s="809">
        <v>41789</v>
      </c>
    </row>
    <row r="65" spans="2:13" ht="34.5" customHeight="1">
      <c r="B65" s="797">
        <v>139</v>
      </c>
      <c r="C65" s="793">
        <v>41825</v>
      </c>
      <c r="D65" s="797">
        <v>2301</v>
      </c>
      <c r="E65" s="800" t="s">
        <v>5</v>
      </c>
      <c r="F65" s="804" t="s">
        <v>943</v>
      </c>
      <c r="G65" s="805">
        <v>960</v>
      </c>
      <c r="H65" s="805">
        <v>100</v>
      </c>
      <c r="I65" s="797">
        <v>1161</v>
      </c>
      <c r="J65" s="797">
        <v>25</v>
      </c>
      <c r="K65" s="810">
        <v>41796</v>
      </c>
      <c r="L65" s="809">
        <v>41799</v>
      </c>
      <c r="M65" s="809">
        <v>41813</v>
      </c>
    </row>
    <row r="66" spans="2:13" ht="34.5" customHeight="1">
      <c r="B66" s="797">
        <v>140</v>
      </c>
      <c r="C66" s="793">
        <v>41825</v>
      </c>
      <c r="D66" s="797">
        <v>2231</v>
      </c>
      <c r="E66" s="800" t="s">
        <v>5</v>
      </c>
      <c r="F66" s="804" t="s">
        <v>202</v>
      </c>
      <c r="G66" s="805">
        <v>640</v>
      </c>
      <c r="H66" s="805"/>
      <c r="I66" s="797">
        <v>1162</v>
      </c>
      <c r="J66" s="797">
        <v>25</v>
      </c>
      <c r="K66" s="810" t="s">
        <v>970</v>
      </c>
      <c r="L66" s="809" t="s">
        <v>969</v>
      </c>
      <c r="M66" s="809">
        <v>41789</v>
      </c>
    </row>
    <row r="67" spans="2:13" ht="34.5" customHeight="1">
      <c r="B67" s="797">
        <v>141</v>
      </c>
      <c r="C67" s="793">
        <v>41825</v>
      </c>
      <c r="D67" s="797">
        <v>2294</v>
      </c>
      <c r="E67" s="800" t="s">
        <v>5</v>
      </c>
      <c r="F67" s="804" t="s">
        <v>191</v>
      </c>
      <c r="G67" s="805">
        <v>640</v>
      </c>
      <c r="H67" s="805"/>
      <c r="I67" s="797">
        <v>1163</v>
      </c>
      <c r="J67" s="797">
        <v>25</v>
      </c>
      <c r="K67" s="810" t="s">
        <v>971</v>
      </c>
      <c r="L67" s="809" t="s">
        <v>966</v>
      </c>
      <c r="M67" s="809">
        <v>41796</v>
      </c>
    </row>
    <row r="68" spans="2:13" ht="34.5" customHeight="1">
      <c r="B68" s="797">
        <v>142</v>
      </c>
      <c r="C68" s="793">
        <v>41825</v>
      </c>
      <c r="D68" s="797">
        <v>2232</v>
      </c>
      <c r="E68" s="800" t="s">
        <v>552</v>
      </c>
      <c r="F68" s="804" t="s">
        <v>204</v>
      </c>
      <c r="G68" s="805">
        <v>640</v>
      </c>
      <c r="H68" s="805"/>
      <c r="I68" s="797">
        <v>1164</v>
      </c>
      <c r="J68" s="797">
        <v>25</v>
      </c>
      <c r="K68" s="810" t="s">
        <v>970</v>
      </c>
      <c r="L68" s="809" t="s">
        <v>969</v>
      </c>
      <c r="M68" s="809">
        <v>41789</v>
      </c>
    </row>
    <row r="69" spans="2:13" ht="34.5" customHeight="1">
      <c r="B69" s="797">
        <v>143</v>
      </c>
      <c r="C69" s="793">
        <v>41825</v>
      </c>
      <c r="D69" s="797">
        <v>2299</v>
      </c>
      <c r="E69" s="800" t="s">
        <v>552</v>
      </c>
      <c r="F69" s="804" t="s">
        <v>190</v>
      </c>
      <c r="G69" s="805">
        <v>640</v>
      </c>
      <c r="H69" s="805"/>
      <c r="I69" s="797">
        <v>1165</v>
      </c>
      <c r="J69" s="797">
        <v>25</v>
      </c>
      <c r="K69" s="810" t="s">
        <v>972</v>
      </c>
      <c r="L69" s="809" t="s">
        <v>968</v>
      </c>
      <c r="M69" s="809">
        <v>41801</v>
      </c>
    </row>
    <row r="70" spans="2:13" ht="34.5" customHeight="1">
      <c r="B70" s="797">
        <v>144</v>
      </c>
      <c r="C70" s="793">
        <v>41825</v>
      </c>
      <c r="D70" s="797">
        <v>2302</v>
      </c>
      <c r="E70" s="800" t="s">
        <v>552</v>
      </c>
      <c r="F70" s="804" t="s">
        <v>204</v>
      </c>
      <c r="G70" s="805">
        <v>640</v>
      </c>
      <c r="H70" s="805"/>
      <c r="I70" s="797">
        <v>1166</v>
      </c>
      <c r="J70" s="797">
        <v>25</v>
      </c>
      <c r="K70" s="809">
        <v>41796</v>
      </c>
      <c r="L70" s="809">
        <v>41797</v>
      </c>
      <c r="M70" s="809">
        <v>41810</v>
      </c>
    </row>
    <row r="71" spans="2:13" ht="34.5" customHeight="1">
      <c r="B71" s="797">
        <v>145</v>
      </c>
      <c r="C71" s="793">
        <v>41825</v>
      </c>
      <c r="D71" s="797">
        <v>2176</v>
      </c>
      <c r="E71" s="800" t="s">
        <v>888</v>
      </c>
      <c r="F71" s="804" t="s">
        <v>204</v>
      </c>
      <c r="G71" s="805">
        <v>640</v>
      </c>
      <c r="H71" s="805"/>
      <c r="I71" s="797">
        <v>1170</v>
      </c>
      <c r="J71" s="797">
        <v>53</v>
      </c>
      <c r="K71" s="809">
        <v>41767</v>
      </c>
      <c r="L71" s="809">
        <v>41768</v>
      </c>
      <c r="M71" s="809">
        <v>41782</v>
      </c>
    </row>
    <row r="72" spans="2:13" ht="34.5" customHeight="1">
      <c r="B72" s="797">
        <v>146</v>
      </c>
      <c r="C72" s="792">
        <v>41768</v>
      </c>
      <c r="D72" s="797">
        <v>2236</v>
      </c>
      <c r="E72" s="800" t="s">
        <v>893</v>
      </c>
      <c r="F72" s="804" t="s">
        <v>944</v>
      </c>
      <c r="G72" s="805">
        <v>320</v>
      </c>
      <c r="H72" s="805">
        <v>200</v>
      </c>
      <c r="I72" s="797">
        <v>1196</v>
      </c>
      <c r="J72" s="797" t="s">
        <v>956</v>
      </c>
      <c r="K72" s="809">
        <v>41770</v>
      </c>
      <c r="L72" s="809">
        <v>41771</v>
      </c>
      <c r="M72" s="809">
        <v>41785</v>
      </c>
    </row>
    <row r="73" spans="2:13" ht="34.5" customHeight="1">
      <c r="B73" s="797">
        <f>+B72+1</f>
        <v>147</v>
      </c>
      <c r="C73" s="792">
        <v>41768</v>
      </c>
      <c r="D73" s="797">
        <v>2305</v>
      </c>
      <c r="E73" s="800" t="s">
        <v>894</v>
      </c>
      <c r="F73" s="804" t="s">
        <v>945</v>
      </c>
      <c r="G73" s="805">
        <v>320</v>
      </c>
      <c r="H73" s="805">
        <v>150</v>
      </c>
      <c r="I73" s="797">
        <v>1197</v>
      </c>
      <c r="J73" s="797" t="s">
        <v>956</v>
      </c>
      <c r="K73" s="809">
        <v>41779</v>
      </c>
      <c r="L73" s="809">
        <v>41781</v>
      </c>
      <c r="M73" s="809">
        <v>41795</v>
      </c>
    </row>
    <row r="74" spans="2:13" ht="34.5" customHeight="1">
      <c r="B74" s="797">
        <f>+B73+1</f>
        <v>148</v>
      </c>
      <c r="C74" s="792">
        <v>41768</v>
      </c>
      <c r="D74" s="797">
        <v>2306</v>
      </c>
      <c r="E74" s="800" t="s">
        <v>895</v>
      </c>
      <c r="F74" s="804" t="s">
        <v>202</v>
      </c>
      <c r="G74" s="805">
        <v>320</v>
      </c>
      <c r="H74" s="805">
        <v>50</v>
      </c>
      <c r="I74" s="797">
        <v>1198</v>
      </c>
      <c r="J74" s="797">
        <v>25</v>
      </c>
      <c r="K74" s="809">
        <v>41779</v>
      </c>
      <c r="L74" s="809">
        <v>41781</v>
      </c>
      <c r="M74" s="809">
        <v>41795</v>
      </c>
    </row>
    <row r="75" spans="2:13" ht="34.5" customHeight="1">
      <c r="B75" s="797">
        <f>+B74+1</f>
        <v>149</v>
      </c>
      <c r="C75" s="792">
        <v>41768</v>
      </c>
      <c r="D75" s="797">
        <v>2307</v>
      </c>
      <c r="E75" s="800" t="s">
        <v>896</v>
      </c>
      <c r="F75" s="804" t="s">
        <v>200</v>
      </c>
      <c r="G75" s="805">
        <v>320</v>
      </c>
      <c r="H75" s="805"/>
      <c r="I75" s="797">
        <v>1199</v>
      </c>
      <c r="J75" s="797">
        <v>25</v>
      </c>
      <c r="K75" s="809">
        <v>41779</v>
      </c>
      <c r="L75" s="809">
        <v>41780</v>
      </c>
      <c r="M75" s="809">
        <v>41794</v>
      </c>
    </row>
    <row r="76" spans="2:13" ht="34.5" customHeight="1">
      <c r="B76" s="797">
        <f>+B75+1</f>
        <v>150</v>
      </c>
      <c r="C76" s="792">
        <v>41772</v>
      </c>
      <c r="D76" s="797">
        <v>2287</v>
      </c>
      <c r="E76" s="800" t="s">
        <v>888</v>
      </c>
      <c r="F76" s="804" t="s">
        <v>193</v>
      </c>
      <c r="G76" s="805">
        <v>320</v>
      </c>
      <c r="H76" s="805"/>
      <c r="I76" s="797">
        <v>1206</v>
      </c>
      <c r="J76" s="797"/>
      <c r="K76" s="809">
        <v>41772</v>
      </c>
      <c r="L76" s="809">
        <v>41773</v>
      </c>
      <c r="M76" s="809">
        <v>41787</v>
      </c>
    </row>
    <row r="77" spans="2:13" ht="34.5" customHeight="1">
      <c r="B77" s="797">
        <v>151</v>
      </c>
      <c r="C77" s="794">
        <v>41774</v>
      </c>
      <c r="D77" s="796">
        <v>2320</v>
      </c>
      <c r="E77" s="801" t="s">
        <v>897</v>
      </c>
      <c r="F77" s="796" t="s">
        <v>202</v>
      </c>
      <c r="G77" s="805">
        <v>320</v>
      </c>
      <c r="H77" s="805">
        <v>90</v>
      </c>
      <c r="I77" s="796">
        <v>1214</v>
      </c>
      <c r="J77" s="796">
        <v>16</v>
      </c>
      <c r="K77" s="794">
        <v>41777</v>
      </c>
      <c r="L77" s="794">
        <v>41778</v>
      </c>
      <c r="M77" s="809">
        <v>41792</v>
      </c>
    </row>
    <row r="78" spans="2:13" ht="34.5" customHeight="1">
      <c r="B78" s="797">
        <v>152</v>
      </c>
      <c r="C78" s="794">
        <v>41774</v>
      </c>
      <c r="D78" s="796">
        <v>2319</v>
      </c>
      <c r="E78" s="801" t="s">
        <v>898</v>
      </c>
      <c r="F78" s="796" t="s">
        <v>147</v>
      </c>
      <c r="G78" s="805">
        <v>320</v>
      </c>
      <c r="H78" s="805"/>
      <c r="I78" s="796">
        <v>1215</v>
      </c>
      <c r="J78" s="796">
        <v>25</v>
      </c>
      <c r="K78" s="794">
        <v>41775</v>
      </c>
      <c r="L78" s="794">
        <v>41776</v>
      </c>
      <c r="M78" s="809">
        <v>41789</v>
      </c>
    </row>
    <row r="79" spans="2:13" ht="34.5" customHeight="1">
      <c r="B79" s="797">
        <v>153</v>
      </c>
      <c r="C79" s="794">
        <v>41775</v>
      </c>
      <c r="D79" s="796">
        <v>2341</v>
      </c>
      <c r="E79" s="801" t="s">
        <v>899</v>
      </c>
      <c r="F79" s="796" t="s">
        <v>946</v>
      </c>
      <c r="G79" s="805">
        <v>1280</v>
      </c>
      <c r="H79" s="805">
        <v>210</v>
      </c>
      <c r="I79" s="796">
        <v>1230</v>
      </c>
      <c r="J79" s="796">
        <v>10</v>
      </c>
      <c r="K79" s="794">
        <v>41777</v>
      </c>
      <c r="L79" s="794">
        <v>41781</v>
      </c>
      <c r="M79" s="794">
        <v>41795</v>
      </c>
    </row>
    <row r="80" spans="2:13" ht="34.5" customHeight="1">
      <c r="B80" s="797">
        <v>154</v>
      </c>
      <c r="C80" s="794">
        <v>41775</v>
      </c>
      <c r="D80" s="796">
        <v>2350</v>
      </c>
      <c r="E80" s="801" t="s">
        <v>815</v>
      </c>
      <c r="F80" s="796" t="s">
        <v>207</v>
      </c>
      <c r="G80" s="805">
        <v>1600</v>
      </c>
      <c r="H80" s="805"/>
      <c r="I80" s="796">
        <v>1259</v>
      </c>
      <c r="J80" s="796">
        <v>41</v>
      </c>
      <c r="K80" s="794">
        <v>41778</v>
      </c>
      <c r="L80" s="794">
        <v>41782</v>
      </c>
      <c r="M80" s="794">
        <v>41796</v>
      </c>
    </row>
    <row r="81" spans="2:13" ht="34.5" customHeight="1">
      <c r="B81" s="797">
        <v>155</v>
      </c>
      <c r="C81" s="794">
        <v>41779</v>
      </c>
      <c r="D81" s="796">
        <v>2368</v>
      </c>
      <c r="E81" s="801" t="s">
        <v>888</v>
      </c>
      <c r="F81" s="796" t="s">
        <v>147</v>
      </c>
      <c r="G81" s="805">
        <v>1280</v>
      </c>
      <c r="H81" s="805"/>
      <c r="I81" s="796">
        <v>1297</v>
      </c>
      <c r="J81" s="796">
        <v>44</v>
      </c>
      <c r="K81" s="794">
        <v>41780</v>
      </c>
      <c r="L81" s="794">
        <v>41784</v>
      </c>
      <c r="M81" s="794">
        <v>41796</v>
      </c>
    </row>
    <row r="82" spans="2:13" ht="34.5" customHeight="1">
      <c r="B82" s="797">
        <v>156</v>
      </c>
      <c r="C82" s="794">
        <v>41779</v>
      </c>
      <c r="D82" s="796">
        <v>2376</v>
      </c>
      <c r="E82" s="801" t="s">
        <v>887</v>
      </c>
      <c r="F82" s="796" t="s">
        <v>947</v>
      </c>
      <c r="G82" s="805">
        <v>960</v>
      </c>
      <c r="H82" s="805">
        <v>280</v>
      </c>
      <c r="I82" s="796">
        <v>1306</v>
      </c>
      <c r="J82" s="796">
        <v>25</v>
      </c>
      <c r="K82" s="794">
        <v>41790</v>
      </c>
      <c r="L82" s="794">
        <v>41793</v>
      </c>
      <c r="M82" s="794">
        <v>41807</v>
      </c>
    </row>
    <row r="83" spans="2:13" ht="34.5" customHeight="1">
      <c r="B83" s="797">
        <v>157</v>
      </c>
      <c r="C83" s="794">
        <v>41779</v>
      </c>
      <c r="D83" s="796">
        <v>2403</v>
      </c>
      <c r="E83" s="801" t="s">
        <v>900</v>
      </c>
      <c r="F83" s="796" t="s">
        <v>190</v>
      </c>
      <c r="G83" s="805">
        <v>640</v>
      </c>
      <c r="H83" s="805"/>
      <c r="I83" s="796">
        <v>1298</v>
      </c>
      <c r="J83" s="796">
        <v>45</v>
      </c>
      <c r="K83" s="794">
        <v>41771</v>
      </c>
      <c r="L83" s="794">
        <v>41772</v>
      </c>
      <c r="M83" s="794">
        <v>41786</v>
      </c>
    </row>
    <row r="84" spans="2:13" ht="34.5" customHeight="1">
      <c r="B84" s="797">
        <v>158</v>
      </c>
      <c r="C84" s="794">
        <v>41779</v>
      </c>
      <c r="D84" s="796">
        <v>2713</v>
      </c>
      <c r="E84" s="801" t="s">
        <v>901</v>
      </c>
      <c r="F84" s="796" t="s">
        <v>448</v>
      </c>
      <c r="G84" s="806">
        <v>640</v>
      </c>
      <c r="H84" s="806">
        <v>200</v>
      </c>
      <c r="I84" s="796">
        <v>1301</v>
      </c>
      <c r="J84" s="796">
        <v>25</v>
      </c>
      <c r="K84" s="794">
        <v>41786</v>
      </c>
      <c r="L84" s="794">
        <v>41788</v>
      </c>
      <c r="M84" s="794">
        <v>41802</v>
      </c>
    </row>
    <row r="85" spans="2:13" ht="34.5" customHeight="1">
      <c r="B85" s="797">
        <v>159</v>
      </c>
      <c r="C85" s="794">
        <v>41779</v>
      </c>
      <c r="D85" s="796">
        <v>2370</v>
      </c>
      <c r="E85" s="801" t="s">
        <v>680</v>
      </c>
      <c r="F85" s="796" t="s">
        <v>448</v>
      </c>
      <c r="G85" s="807">
        <v>960</v>
      </c>
      <c r="H85" s="805">
        <v>200</v>
      </c>
      <c r="I85" s="796">
        <v>1302</v>
      </c>
      <c r="J85" s="796">
        <v>25</v>
      </c>
      <c r="K85" s="794">
        <v>41787</v>
      </c>
      <c r="L85" s="794">
        <v>41790</v>
      </c>
      <c r="M85" s="794">
        <v>41803</v>
      </c>
    </row>
    <row r="86" spans="2:13" ht="34.5" customHeight="1">
      <c r="B86" s="797">
        <v>160</v>
      </c>
      <c r="C86" s="794">
        <v>41779</v>
      </c>
      <c r="D86" s="796">
        <v>2371</v>
      </c>
      <c r="E86" s="801" t="s">
        <v>38</v>
      </c>
      <c r="F86" s="796" t="s">
        <v>448</v>
      </c>
      <c r="G86" s="807">
        <v>1280</v>
      </c>
      <c r="H86" s="805">
        <v>200</v>
      </c>
      <c r="I86" s="796">
        <v>1299</v>
      </c>
      <c r="J86" s="796">
        <v>25</v>
      </c>
      <c r="K86" s="794">
        <v>41785</v>
      </c>
      <c r="L86" s="794">
        <v>41790</v>
      </c>
      <c r="M86" s="794">
        <v>41803</v>
      </c>
    </row>
    <row r="87" spans="2:13" ht="34.5" customHeight="1">
      <c r="B87" s="797">
        <v>161</v>
      </c>
      <c r="C87" s="794">
        <v>41779</v>
      </c>
      <c r="D87" s="796">
        <v>2373</v>
      </c>
      <c r="E87" s="801" t="s">
        <v>902</v>
      </c>
      <c r="F87" s="796" t="s">
        <v>948</v>
      </c>
      <c r="G87" s="805">
        <v>960</v>
      </c>
      <c r="H87" s="805"/>
      <c r="I87" s="796">
        <v>1303</v>
      </c>
      <c r="J87" s="796">
        <v>25</v>
      </c>
      <c r="K87" s="794">
        <v>41785</v>
      </c>
      <c r="L87" s="794">
        <v>41788</v>
      </c>
      <c r="M87" s="794">
        <v>41802</v>
      </c>
    </row>
    <row r="88" spans="2:13" ht="34.5" customHeight="1">
      <c r="B88" s="797">
        <v>162</v>
      </c>
      <c r="C88" s="794">
        <v>41779</v>
      </c>
      <c r="D88" s="796">
        <v>2374</v>
      </c>
      <c r="E88" s="801" t="s">
        <v>903</v>
      </c>
      <c r="F88" s="796" t="s">
        <v>193</v>
      </c>
      <c r="G88" s="805">
        <v>480</v>
      </c>
      <c r="H88" s="805"/>
      <c r="I88" s="796">
        <v>1304</v>
      </c>
      <c r="J88" s="796">
        <v>25</v>
      </c>
      <c r="K88" s="794">
        <v>41784</v>
      </c>
      <c r="L88" s="794">
        <v>41786</v>
      </c>
      <c r="M88" s="794">
        <v>41800</v>
      </c>
    </row>
    <row r="89" spans="2:13" ht="34.5" customHeight="1">
      <c r="B89" s="797">
        <v>163</v>
      </c>
      <c r="C89" s="794">
        <v>41779</v>
      </c>
      <c r="D89" s="796">
        <v>2375</v>
      </c>
      <c r="E89" s="801" t="s">
        <v>879</v>
      </c>
      <c r="F89" s="796" t="s">
        <v>193</v>
      </c>
      <c r="G89" s="805">
        <v>960</v>
      </c>
      <c r="H89" s="805"/>
      <c r="I89" s="796">
        <v>1305</v>
      </c>
      <c r="J89" s="796">
        <v>25</v>
      </c>
      <c r="K89" s="794">
        <v>41784</v>
      </c>
      <c r="L89" s="794">
        <v>41788</v>
      </c>
      <c r="M89" s="794">
        <v>41802</v>
      </c>
    </row>
    <row r="90" spans="2:13" ht="34.5" customHeight="1">
      <c r="B90" s="797">
        <v>164</v>
      </c>
      <c r="C90" s="794">
        <v>41779</v>
      </c>
      <c r="D90" s="796">
        <v>2372</v>
      </c>
      <c r="E90" s="801" t="s">
        <v>38</v>
      </c>
      <c r="F90" s="796" t="s">
        <v>947</v>
      </c>
      <c r="G90" s="805">
        <v>1920</v>
      </c>
      <c r="H90" s="805">
        <v>280</v>
      </c>
      <c r="I90" s="796">
        <v>1307</v>
      </c>
      <c r="J90" s="796">
        <v>25</v>
      </c>
      <c r="K90" s="794">
        <v>41790</v>
      </c>
      <c r="L90" s="794">
        <v>41796</v>
      </c>
      <c r="M90" s="794">
        <v>41810</v>
      </c>
    </row>
    <row r="91" spans="2:13" ht="34.5" customHeight="1">
      <c r="B91" s="797">
        <v>165</v>
      </c>
      <c r="C91" s="794">
        <v>41779</v>
      </c>
      <c r="D91" s="796">
        <v>2377</v>
      </c>
      <c r="E91" s="801" t="s">
        <v>695</v>
      </c>
      <c r="F91" s="796" t="s">
        <v>949</v>
      </c>
      <c r="G91" s="805">
        <v>1600</v>
      </c>
      <c r="H91" s="805">
        <v>280</v>
      </c>
      <c r="I91" s="796">
        <v>1308</v>
      </c>
      <c r="J91" s="796">
        <v>25</v>
      </c>
      <c r="K91" s="794">
        <v>41791</v>
      </c>
      <c r="L91" s="794">
        <v>41796</v>
      </c>
      <c r="M91" s="794">
        <v>41810</v>
      </c>
    </row>
    <row r="92" spans="2:13" ht="34.5" customHeight="1">
      <c r="B92" s="797">
        <v>166</v>
      </c>
      <c r="C92" s="794">
        <v>41780</v>
      </c>
      <c r="D92" s="796">
        <v>2472</v>
      </c>
      <c r="E92" s="801" t="s">
        <v>904</v>
      </c>
      <c r="F92" s="796" t="s">
        <v>201</v>
      </c>
      <c r="G92" s="805">
        <v>640</v>
      </c>
      <c r="H92" s="805"/>
      <c r="I92" s="796">
        <v>1342</v>
      </c>
      <c r="J92" s="796">
        <v>45</v>
      </c>
      <c r="K92" s="794">
        <v>41782</v>
      </c>
      <c r="L92" s="794">
        <v>41783</v>
      </c>
      <c r="M92" s="794">
        <v>41796</v>
      </c>
    </row>
    <row r="93" spans="2:13" ht="34.5" customHeight="1">
      <c r="B93" s="797">
        <v>167</v>
      </c>
      <c r="C93" s="794">
        <v>41780</v>
      </c>
      <c r="D93" s="796">
        <v>2428</v>
      </c>
      <c r="E93" s="801" t="s">
        <v>905</v>
      </c>
      <c r="F93" s="796" t="s">
        <v>950</v>
      </c>
      <c r="G93" s="805">
        <v>1600</v>
      </c>
      <c r="H93" s="805">
        <v>200</v>
      </c>
      <c r="I93" s="796">
        <v>1332</v>
      </c>
      <c r="J93" s="796">
        <v>45</v>
      </c>
      <c r="K93" s="794">
        <v>41779</v>
      </c>
      <c r="L93" s="794">
        <v>41784</v>
      </c>
      <c r="M93" s="794">
        <v>41796</v>
      </c>
    </row>
    <row r="94" spans="2:13" ht="34.5" customHeight="1">
      <c r="B94" s="797">
        <v>168</v>
      </c>
      <c r="C94" s="794">
        <v>41781</v>
      </c>
      <c r="D94" s="796">
        <v>2425</v>
      </c>
      <c r="E94" s="801" t="s">
        <v>219</v>
      </c>
      <c r="F94" s="796" t="s">
        <v>93</v>
      </c>
      <c r="G94" s="805">
        <v>640</v>
      </c>
      <c r="H94" s="805"/>
      <c r="I94" s="796">
        <v>1338</v>
      </c>
      <c r="J94" s="796">
        <v>9</v>
      </c>
      <c r="K94" s="794">
        <v>41781</v>
      </c>
      <c r="L94" s="794">
        <v>41782</v>
      </c>
      <c r="M94" s="794">
        <v>41796</v>
      </c>
    </row>
    <row r="95" spans="2:13" ht="34.5" customHeight="1">
      <c r="B95" s="796">
        <v>169</v>
      </c>
      <c r="C95" s="794">
        <v>41781</v>
      </c>
      <c r="D95" s="796">
        <v>2427</v>
      </c>
      <c r="E95" s="801" t="s">
        <v>618</v>
      </c>
      <c r="F95" s="796" t="s">
        <v>93</v>
      </c>
      <c r="G95" s="805">
        <v>640</v>
      </c>
      <c r="H95" s="805">
        <v>180</v>
      </c>
      <c r="I95" s="796">
        <v>1337</v>
      </c>
      <c r="J95" s="796">
        <v>19</v>
      </c>
      <c r="K95" s="794">
        <v>41780</v>
      </c>
      <c r="L95" s="794">
        <v>41782</v>
      </c>
      <c r="M95" s="794">
        <v>41796</v>
      </c>
    </row>
    <row r="96" spans="2:13" ht="34.5" customHeight="1">
      <c r="B96" s="796">
        <v>170</v>
      </c>
      <c r="C96" s="794">
        <v>41781</v>
      </c>
      <c r="D96" s="796">
        <v>2424</v>
      </c>
      <c r="E96" s="801" t="s">
        <v>906</v>
      </c>
      <c r="F96" s="796" t="s">
        <v>93</v>
      </c>
      <c r="G96" s="805">
        <v>640</v>
      </c>
      <c r="H96" s="805"/>
      <c r="I96" s="796">
        <v>1339</v>
      </c>
      <c r="J96" s="796">
        <v>22</v>
      </c>
      <c r="K96" s="796" t="s">
        <v>973</v>
      </c>
      <c r="L96" s="794">
        <v>41782</v>
      </c>
      <c r="M96" s="794">
        <v>41796</v>
      </c>
    </row>
    <row r="97" spans="2:13" ht="34.5" customHeight="1">
      <c r="B97" s="797">
        <v>171</v>
      </c>
      <c r="C97" s="794">
        <v>41782</v>
      </c>
      <c r="D97" s="796">
        <v>2470</v>
      </c>
      <c r="E97" s="801" t="s">
        <v>105</v>
      </c>
      <c r="F97" s="796" t="s">
        <v>93</v>
      </c>
      <c r="G97" s="805">
        <v>480</v>
      </c>
      <c r="H97" s="806"/>
      <c r="I97" s="796">
        <v>1353</v>
      </c>
      <c r="J97" s="796">
        <v>21</v>
      </c>
      <c r="K97" s="794">
        <v>41785</v>
      </c>
      <c r="L97" s="794">
        <v>41787</v>
      </c>
      <c r="M97" s="794">
        <v>41801</v>
      </c>
    </row>
    <row r="98" spans="2:13" ht="34.5" customHeight="1">
      <c r="B98" s="796">
        <v>172</v>
      </c>
      <c r="C98" s="794">
        <v>41782</v>
      </c>
      <c r="D98" s="796">
        <v>2471</v>
      </c>
      <c r="E98" s="801" t="s">
        <v>895</v>
      </c>
      <c r="F98" s="796" t="s">
        <v>93</v>
      </c>
      <c r="G98" s="805">
        <v>480</v>
      </c>
      <c r="H98" s="806"/>
      <c r="I98" s="796">
        <v>1354</v>
      </c>
      <c r="J98" s="796">
        <v>20</v>
      </c>
      <c r="K98" s="794">
        <v>41785</v>
      </c>
      <c r="L98" s="794">
        <v>41786</v>
      </c>
      <c r="M98" s="794">
        <v>41800</v>
      </c>
    </row>
    <row r="99" spans="2:13" ht="34.5" customHeight="1">
      <c r="B99" s="796">
        <v>173</v>
      </c>
      <c r="C99" s="794">
        <v>41782</v>
      </c>
      <c r="D99" s="796">
        <v>2534</v>
      </c>
      <c r="E99" s="801" t="s">
        <v>907</v>
      </c>
      <c r="F99" s="796" t="s">
        <v>93</v>
      </c>
      <c r="G99" s="805">
        <v>480</v>
      </c>
      <c r="H99" s="806">
        <v>180</v>
      </c>
      <c r="I99" s="796">
        <v>1365</v>
      </c>
      <c r="J99" s="796">
        <v>8</v>
      </c>
      <c r="K99" s="794">
        <v>41793</v>
      </c>
      <c r="L99" s="794">
        <v>41795</v>
      </c>
      <c r="M99" s="794">
        <v>41809</v>
      </c>
    </row>
    <row r="100" spans="2:13" ht="34.5" customHeight="1">
      <c r="B100" s="797">
        <v>174</v>
      </c>
      <c r="C100" s="794">
        <v>41782</v>
      </c>
      <c r="D100" s="796">
        <v>2737</v>
      </c>
      <c r="E100" s="801" t="s">
        <v>53</v>
      </c>
      <c r="F100" s="796" t="s">
        <v>192</v>
      </c>
      <c r="G100" s="805">
        <v>1280</v>
      </c>
      <c r="H100" s="806"/>
      <c r="I100" s="796">
        <v>1356</v>
      </c>
      <c r="J100" s="796">
        <v>25</v>
      </c>
      <c r="K100" s="794">
        <v>41799</v>
      </c>
      <c r="L100" s="794">
        <v>41804</v>
      </c>
      <c r="M100" s="794">
        <v>41817</v>
      </c>
    </row>
    <row r="101" spans="2:13" ht="34.5" customHeight="1">
      <c r="B101" s="796">
        <v>175</v>
      </c>
      <c r="C101" s="794">
        <v>41782</v>
      </c>
      <c r="D101" s="796">
        <v>2738</v>
      </c>
      <c r="E101" s="801" t="s">
        <v>24</v>
      </c>
      <c r="F101" s="796" t="s">
        <v>192</v>
      </c>
      <c r="G101" s="805">
        <v>1280</v>
      </c>
      <c r="H101" s="801"/>
      <c r="I101" s="796">
        <v>1357</v>
      </c>
      <c r="J101" s="796">
        <v>25</v>
      </c>
      <c r="K101" s="794">
        <v>41799</v>
      </c>
      <c r="L101" s="794">
        <v>41804</v>
      </c>
      <c r="M101" s="794">
        <v>41817</v>
      </c>
    </row>
    <row r="102" spans="2:13" ht="34.5" customHeight="1">
      <c r="B102" s="796">
        <v>176</v>
      </c>
      <c r="C102" s="794">
        <v>41782</v>
      </c>
      <c r="D102" s="796">
        <v>2739</v>
      </c>
      <c r="E102" s="801" t="s">
        <v>879</v>
      </c>
      <c r="F102" s="796" t="s">
        <v>192</v>
      </c>
      <c r="G102" s="805">
        <v>1280</v>
      </c>
      <c r="H102" s="801"/>
      <c r="I102" s="796">
        <v>1358</v>
      </c>
      <c r="J102" s="796">
        <v>25</v>
      </c>
      <c r="K102" s="794">
        <v>41799</v>
      </c>
      <c r="L102" s="794">
        <v>41804</v>
      </c>
      <c r="M102" s="794">
        <v>41817</v>
      </c>
    </row>
    <row r="103" spans="2:13" ht="34.5" customHeight="1">
      <c r="B103" s="797">
        <v>177</v>
      </c>
      <c r="C103" s="899" t="s">
        <v>232</v>
      </c>
      <c r="D103" s="900"/>
      <c r="E103" s="900"/>
      <c r="F103" s="900"/>
      <c r="G103" s="900"/>
      <c r="H103" s="900"/>
      <c r="I103" s="900"/>
      <c r="J103" s="900"/>
      <c r="K103" s="900"/>
      <c r="L103" s="900"/>
      <c r="M103" s="901"/>
    </row>
    <row r="104" spans="2:13" ht="34.5" customHeight="1">
      <c r="B104" s="796">
        <v>178</v>
      </c>
      <c r="C104" s="794">
        <v>41785</v>
      </c>
      <c r="D104" s="796">
        <v>2521</v>
      </c>
      <c r="E104" s="801" t="s">
        <v>908</v>
      </c>
      <c r="F104" s="796" t="s">
        <v>93</v>
      </c>
      <c r="G104" s="805">
        <v>480</v>
      </c>
      <c r="H104" s="801"/>
      <c r="I104" s="796">
        <v>1378</v>
      </c>
      <c r="J104" s="796">
        <v>13</v>
      </c>
      <c r="K104" s="794">
        <v>41786</v>
      </c>
      <c r="L104" s="794">
        <v>41788</v>
      </c>
      <c r="M104" s="794">
        <v>41802</v>
      </c>
    </row>
    <row r="105" spans="2:13" ht="34.5" customHeight="1">
      <c r="B105" s="797">
        <v>179</v>
      </c>
      <c r="C105" s="794">
        <v>41785</v>
      </c>
      <c r="D105" s="796">
        <v>2479</v>
      </c>
      <c r="E105" s="801" t="s">
        <v>909</v>
      </c>
      <c r="F105" s="796" t="s">
        <v>93</v>
      </c>
      <c r="G105" s="805">
        <v>480</v>
      </c>
      <c r="H105" s="801"/>
      <c r="I105" s="796">
        <v>1376</v>
      </c>
      <c r="J105" s="796">
        <v>6</v>
      </c>
      <c r="K105" s="794">
        <v>41786</v>
      </c>
      <c r="L105" s="794">
        <v>41788</v>
      </c>
      <c r="M105" s="794">
        <v>41802</v>
      </c>
    </row>
    <row r="106" spans="2:13" ht="34.5" customHeight="1">
      <c r="B106" s="796">
        <v>180</v>
      </c>
      <c r="C106" s="794">
        <v>41786</v>
      </c>
      <c r="D106" s="796">
        <v>2536</v>
      </c>
      <c r="E106" s="801" t="s">
        <v>23</v>
      </c>
      <c r="F106" s="796" t="s">
        <v>951</v>
      </c>
      <c r="G106" s="805">
        <v>1600</v>
      </c>
      <c r="H106" s="801"/>
      <c r="I106" s="796">
        <v>1392</v>
      </c>
      <c r="J106" s="796">
        <v>25</v>
      </c>
      <c r="K106" s="794">
        <v>41792</v>
      </c>
      <c r="L106" s="794">
        <v>41797</v>
      </c>
      <c r="M106" s="794">
        <v>41810</v>
      </c>
    </row>
    <row r="107" spans="2:13" ht="34.5" customHeight="1">
      <c r="B107" s="797">
        <v>181</v>
      </c>
      <c r="C107" s="794">
        <v>41786</v>
      </c>
      <c r="D107" s="796">
        <v>2749</v>
      </c>
      <c r="E107" s="801" t="s">
        <v>548</v>
      </c>
      <c r="F107" s="796" t="s">
        <v>191</v>
      </c>
      <c r="G107" s="805">
        <v>1280</v>
      </c>
      <c r="H107" s="805">
        <v>100</v>
      </c>
      <c r="I107" s="796">
        <v>1394</v>
      </c>
      <c r="J107" s="796">
        <v>25</v>
      </c>
      <c r="K107" s="794">
        <v>41800</v>
      </c>
      <c r="L107" s="794">
        <v>41804</v>
      </c>
      <c r="M107" s="794">
        <v>41817</v>
      </c>
    </row>
    <row r="108" spans="2:13" ht="34.5" customHeight="1">
      <c r="B108" s="796">
        <v>182</v>
      </c>
      <c r="C108" s="794">
        <v>41786</v>
      </c>
      <c r="D108" s="796">
        <v>2746</v>
      </c>
      <c r="E108" s="801" t="s">
        <v>34</v>
      </c>
      <c r="F108" s="796" t="s">
        <v>191</v>
      </c>
      <c r="G108" s="805">
        <v>1600</v>
      </c>
      <c r="H108" s="805">
        <v>100</v>
      </c>
      <c r="I108" s="796">
        <v>1395</v>
      </c>
      <c r="J108" s="796">
        <v>25</v>
      </c>
      <c r="K108" s="794">
        <v>41799</v>
      </c>
      <c r="L108" s="794">
        <v>41804</v>
      </c>
      <c r="M108" s="794">
        <v>41817</v>
      </c>
    </row>
    <row r="109" spans="2:13" ht="34.5" customHeight="1">
      <c r="B109" s="797">
        <v>183</v>
      </c>
      <c r="C109" s="794">
        <v>41786</v>
      </c>
      <c r="D109" s="796">
        <v>2535</v>
      </c>
      <c r="E109" s="801" t="s">
        <v>885</v>
      </c>
      <c r="F109" s="796" t="s">
        <v>202</v>
      </c>
      <c r="G109" s="805">
        <v>480</v>
      </c>
      <c r="H109" s="805"/>
      <c r="I109" s="796">
        <v>1391</v>
      </c>
      <c r="J109" s="796">
        <v>10</v>
      </c>
      <c r="K109" s="794">
        <v>41788</v>
      </c>
      <c r="L109" s="794">
        <v>41789</v>
      </c>
      <c r="M109" s="794">
        <v>41803</v>
      </c>
    </row>
    <row r="110" spans="2:13" ht="34.5" customHeight="1">
      <c r="B110" s="796">
        <v>184</v>
      </c>
      <c r="C110" s="794">
        <v>41786</v>
      </c>
      <c r="D110" s="796">
        <v>2537</v>
      </c>
      <c r="E110" s="801" t="s">
        <v>910</v>
      </c>
      <c r="F110" s="796" t="s">
        <v>951</v>
      </c>
      <c r="G110" s="805">
        <v>960</v>
      </c>
      <c r="H110" s="805"/>
      <c r="I110" s="796">
        <v>1393</v>
      </c>
      <c r="J110" s="796">
        <v>25</v>
      </c>
      <c r="K110" s="794">
        <v>41794</v>
      </c>
      <c r="L110" s="794">
        <v>41797</v>
      </c>
      <c r="M110" s="794">
        <v>41810</v>
      </c>
    </row>
    <row r="111" spans="2:13" ht="34.5" customHeight="1">
      <c r="B111" s="797">
        <v>185</v>
      </c>
      <c r="C111" s="794">
        <v>41787</v>
      </c>
      <c r="D111" s="796">
        <v>2735</v>
      </c>
      <c r="E111" s="801" t="s">
        <v>113</v>
      </c>
      <c r="F111" s="796" t="s">
        <v>93</v>
      </c>
      <c r="G111" s="805">
        <v>480</v>
      </c>
      <c r="H111" s="805">
        <v>30</v>
      </c>
      <c r="I111" s="796">
        <v>1397</v>
      </c>
      <c r="J111" s="796">
        <v>14</v>
      </c>
      <c r="K111" s="794">
        <v>41786</v>
      </c>
      <c r="L111" s="794">
        <v>41788</v>
      </c>
      <c r="M111" s="794">
        <v>41802</v>
      </c>
    </row>
    <row r="112" spans="2:13" ht="34.5" customHeight="1">
      <c r="B112" s="796">
        <v>186</v>
      </c>
      <c r="C112" s="794">
        <v>41788</v>
      </c>
      <c r="D112" s="796">
        <v>2590</v>
      </c>
      <c r="E112" s="801" t="s">
        <v>888</v>
      </c>
      <c r="F112" s="796" t="s">
        <v>200</v>
      </c>
      <c r="G112" s="805">
        <v>640</v>
      </c>
      <c r="H112" s="805"/>
      <c r="I112" s="796">
        <v>1417</v>
      </c>
      <c r="J112" s="796">
        <v>53</v>
      </c>
      <c r="K112" s="794">
        <v>41787</v>
      </c>
      <c r="L112" s="794">
        <v>41788</v>
      </c>
      <c r="M112" s="794">
        <v>41802</v>
      </c>
    </row>
    <row r="113" spans="2:13" ht="34.5" customHeight="1">
      <c r="B113" s="797">
        <v>187</v>
      </c>
      <c r="C113" s="794">
        <v>41788</v>
      </c>
      <c r="D113" s="796">
        <v>2589</v>
      </c>
      <c r="E113" s="801" t="s">
        <v>888</v>
      </c>
      <c r="F113" s="796" t="s">
        <v>192</v>
      </c>
      <c r="G113" s="805">
        <v>640</v>
      </c>
      <c r="H113" s="805"/>
      <c r="I113" s="796">
        <v>1405</v>
      </c>
      <c r="J113" s="796">
        <v>53</v>
      </c>
      <c r="K113" s="794">
        <v>41793</v>
      </c>
      <c r="L113" s="794">
        <v>41794</v>
      </c>
      <c r="M113" s="794">
        <v>41808</v>
      </c>
    </row>
    <row r="114" spans="2:13" ht="34.5" customHeight="1">
      <c r="B114" s="796">
        <v>188</v>
      </c>
      <c r="C114" s="794">
        <v>41788</v>
      </c>
      <c r="D114" s="796">
        <v>2587</v>
      </c>
      <c r="E114" s="801" t="s">
        <v>25</v>
      </c>
      <c r="F114" s="796" t="s">
        <v>204</v>
      </c>
      <c r="G114" s="805">
        <v>320</v>
      </c>
      <c r="H114" s="801"/>
      <c r="I114" s="796">
        <v>1414</v>
      </c>
      <c r="J114" s="796">
        <v>53</v>
      </c>
      <c r="K114" s="794">
        <v>41783</v>
      </c>
      <c r="L114" s="794">
        <v>41783</v>
      </c>
      <c r="M114" s="794">
        <v>41796</v>
      </c>
    </row>
    <row r="115" spans="2:13" ht="34.5" customHeight="1">
      <c r="B115" s="797">
        <v>189</v>
      </c>
      <c r="C115" s="794">
        <v>41788</v>
      </c>
      <c r="D115" s="796">
        <v>2588</v>
      </c>
      <c r="E115" s="801" t="s">
        <v>38</v>
      </c>
      <c r="F115" s="796" t="s">
        <v>204</v>
      </c>
      <c r="G115" s="805">
        <v>320</v>
      </c>
      <c r="H115" s="801"/>
      <c r="I115" s="796">
        <v>1416</v>
      </c>
      <c r="J115" s="796">
        <v>53</v>
      </c>
      <c r="K115" s="794">
        <v>41783</v>
      </c>
      <c r="L115" s="794">
        <v>41783</v>
      </c>
      <c r="M115" s="794">
        <v>41796</v>
      </c>
    </row>
    <row r="116" spans="2:13" ht="34.5" customHeight="1">
      <c r="B116" s="796">
        <v>190</v>
      </c>
      <c r="C116" s="794">
        <v>41788</v>
      </c>
      <c r="D116" s="796">
        <v>2612</v>
      </c>
      <c r="E116" s="801" t="s">
        <v>34</v>
      </c>
      <c r="F116" s="796" t="s">
        <v>200</v>
      </c>
      <c r="G116" s="805">
        <v>1280</v>
      </c>
      <c r="H116" s="801"/>
      <c r="I116" s="796">
        <v>1434</v>
      </c>
      <c r="J116" s="796">
        <v>53</v>
      </c>
      <c r="K116" s="794">
        <v>41792</v>
      </c>
      <c r="L116" s="794">
        <v>41797</v>
      </c>
      <c r="M116" s="794">
        <v>41810</v>
      </c>
    </row>
    <row r="117" spans="2:13" ht="34.5" customHeight="1">
      <c r="B117" s="797">
        <v>191</v>
      </c>
      <c r="C117" s="794">
        <v>41788</v>
      </c>
      <c r="D117" s="796">
        <v>2613</v>
      </c>
      <c r="E117" s="801" t="s">
        <v>41</v>
      </c>
      <c r="F117" s="796" t="s">
        <v>200</v>
      </c>
      <c r="G117" s="805">
        <v>1280</v>
      </c>
      <c r="H117" s="801"/>
      <c r="I117" s="796">
        <v>1435</v>
      </c>
      <c r="J117" s="796">
        <v>53</v>
      </c>
      <c r="K117" s="794">
        <v>41792</v>
      </c>
      <c r="L117" s="794">
        <v>41797</v>
      </c>
      <c r="M117" s="794">
        <v>41810</v>
      </c>
    </row>
    <row r="118" spans="2:13" ht="34.5" customHeight="1">
      <c r="B118" s="796">
        <v>192</v>
      </c>
      <c r="C118" s="794">
        <v>41788</v>
      </c>
      <c r="D118" s="796">
        <v>2614</v>
      </c>
      <c r="E118" s="801" t="s">
        <v>883</v>
      </c>
      <c r="F118" s="796" t="s">
        <v>200</v>
      </c>
      <c r="G118" s="805">
        <v>1280</v>
      </c>
      <c r="H118" s="805"/>
      <c r="I118" s="796">
        <v>1436</v>
      </c>
      <c r="J118" s="796">
        <v>53</v>
      </c>
      <c r="K118" s="794">
        <v>41792</v>
      </c>
      <c r="L118" s="794">
        <v>41797</v>
      </c>
      <c r="M118" s="794">
        <v>41810</v>
      </c>
    </row>
    <row r="119" spans="2:13" ht="34.5" customHeight="1">
      <c r="B119" s="797">
        <v>193</v>
      </c>
      <c r="C119" s="794">
        <v>41792</v>
      </c>
      <c r="D119" s="796">
        <v>2807</v>
      </c>
      <c r="E119" s="801" t="s">
        <v>909</v>
      </c>
      <c r="F119" s="796" t="s">
        <v>196</v>
      </c>
      <c r="G119" s="805"/>
      <c r="H119" s="805">
        <v>180</v>
      </c>
      <c r="I119" s="796">
        <v>1462</v>
      </c>
      <c r="J119" s="796">
        <v>6</v>
      </c>
      <c r="K119" s="794">
        <v>41786</v>
      </c>
      <c r="L119" s="794">
        <v>41788</v>
      </c>
      <c r="M119" s="794">
        <v>41802</v>
      </c>
    </row>
    <row r="120" spans="2:13" ht="34.5" customHeight="1">
      <c r="B120" s="796">
        <v>194</v>
      </c>
      <c r="C120" s="794">
        <v>41792</v>
      </c>
      <c r="D120" s="796">
        <v>2804</v>
      </c>
      <c r="E120" s="801" t="s">
        <v>5</v>
      </c>
      <c r="F120" s="796" t="s">
        <v>193</v>
      </c>
      <c r="G120" s="805">
        <v>640</v>
      </c>
      <c r="H120" s="805"/>
      <c r="I120" s="796">
        <v>1463</v>
      </c>
      <c r="J120" s="796">
        <v>25</v>
      </c>
      <c r="K120" s="794">
        <v>41816</v>
      </c>
      <c r="L120" s="794">
        <v>41817</v>
      </c>
      <c r="M120" s="794">
        <v>41831</v>
      </c>
    </row>
    <row r="121" spans="2:13" ht="34.5" customHeight="1">
      <c r="B121" s="797">
        <v>195</v>
      </c>
      <c r="C121" s="794">
        <v>41792</v>
      </c>
      <c r="D121" s="796">
        <v>2801</v>
      </c>
      <c r="E121" s="801" t="s">
        <v>5</v>
      </c>
      <c r="F121" s="796" t="s">
        <v>147</v>
      </c>
      <c r="G121" s="805">
        <v>640</v>
      </c>
      <c r="H121" s="805"/>
      <c r="I121" s="796">
        <v>1464</v>
      </c>
      <c r="J121" s="796">
        <v>25</v>
      </c>
      <c r="K121" s="794">
        <v>41809</v>
      </c>
      <c r="L121" s="794">
        <v>41810</v>
      </c>
      <c r="M121" s="794">
        <v>41824</v>
      </c>
    </row>
    <row r="122" spans="2:13" ht="34.5" customHeight="1">
      <c r="B122" s="796">
        <v>196</v>
      </c>
      <c r="C122" s="794">
        <v>41792</v>
      </c>
      <c r="D122" s="796">
        <v>2798</v>
      </c>
      <c r="E122" s="801" t="s">
        <v>635</v>
      </c>
      <c r="F122" s="796" t="s">
        <v>147</v>
      </c>
      <c r="G122" s="805">
        <v>640</v>
      </c>
      <c r="H122" s="805"/>
      <c r="I122" s="796">
        <v>1465</v>
      </c>
      <c r="J122" s="796">
        <v>25</v>
      </c>
      <c r="K122" s="794">
        <v>41809</v>
      </c>
      <c r="L122" s="794">
        <v>41810</v>
      </c>
      <c r="M122" s="794">
        <v>41824</v>
      </c>
    </row>
    <row r="123" spans="2:13" ht="34.5" customHeight="1">
      <c r="B123" s="797">
        <v>197</v>
      </c>
      <c r="C123" s="794">
        <v>41792</v>
      </c>
      <c r="D123" s="796">
        <v>2752</v>
      </c>
      <c r="E123" s="801" t="s">
        <v>635</v>
      </c>
      <c r="F123" s="796" t="s">
        <v>190</v>
      </c>
      <c r="G123" s="805">
        <v>640</v>
      </c>
      <c r="H123" s="805"/>
      <c r="I123" s="796">
        <v>1466</v>
      </c>
      <c r="J123" s="796">
        <v>25</v>
      </c>
      <c r="K123" s="794">
        <v>41802</v>
      </c>
      <c r="L123" s="794">
        <v>41803</v>
      </c>
      <c r="M123" s="794">
        <v>41817</v>
      </c>
    </row>
    <row r="124" spans="2:13" ht="34.5" customHeight="1">
      <c r="B124" s="796">
        <v>198</v>
      </c>
      <c r="C124" s="794">
        <v>41792</v>
      </c>
      <c r="D124" s="796">
        <v>2805</v>
      </c>
      <c r="E124" s="801" t="s">
        <v>552</v>
      </c>
      <c r="F124" s="796" t="s">
        <v>193</v>
      </c>
      <c r="G124" s="805">
        <v>640</v>
      </c>
      <c r="H124" s="805"/>
      <c r="I124" s="796">
        <v>1467</v>
      </c>
      <c r="J124" s="796">
        <v>25</v>
      </c>
      <c r="K124" s="794">
        <v>41816</v>
      </c>
      <c r="L124" s="794">
        <v>41817</v>
      </c>
      <c r="M124" s="794">
        <v>41831</v>
      </c>
    </row>
    <row r="125" spans="2:13" ht="34.5" customHeight="1">
      <c r="B125" s="797">
        <v>199</v>
      </c>
      <c r="C125" s="794">
        <v>41792</v>
      </c>
      <c r="D125" s="796">
        <v>2753</v>
      </c>
      <c r="E125" s="801" t="s">
        <v>552</v>
      </c>
      <c r="F125" s="796" t="s">
        <v>190</v>
      </c>
      <c r="G125" s="805">
        <v>640</v>
      </c>
      <c r="H125" s="805"/>
      <c r="I125" s="796">
        <v>1468</v>
      </c>
      <c r="J125" s="796">
        <v>25</v>
      </c>
      <c r="K125" s="794">
        <v>41802</v>
      </c>
      <c r="L125" s="794">
        <v>41803</v>
      </c>
      <c r="M125" s="794">
        <v>41817</v>
      </c>
    </row>
    <row r="126" spans="2:13" ht="34.5" customHeight="1">
      <c r="B126" s="797">
        <v>200</v>
      </c>
      <c r="C126" s="794">
        <v>41792</v>
      </c>
      <c r="D126" s="796">
        <v>2748</v>
      </c>
      <c r="E126" s="801" t="s">
        <v>911</v>
      </c>
      <c r="F126" s="796" t="s">
        <v>952</v>
      </c>
      <c r="G126" s="805">
        <v>1280</v>
      </c>
      <c r="H126" s="806">
        <v>200</v>
      </c>
      <c r="I126" s="796">
        <v>1469</v>
      </c>
      <c r="J126" s="796">
        <v>25</v>
      </c>
      <c r="K126" s="794">
        <v>41800</v>
      </c>
      <c r="L126" s="794">
        <v>41804</v>
      </c>
      <c r="M126" s="794">
        <v>41817</v>
      </c>
    </row>
    <row r="127" spans="2:13" ht="34.5" customHeight="1">
      <c r="B127" s="797">
        <v>201</v>
      </c>
      <c r="C127" s="794">
        <v>41792</v>
      </c>
      <c r="D127" s="796">
        <v>2747</v>
      </c>
      <c r="E127" s="801" t="s">
        <v>23</v>
      </c>
      <c r="F127" s="796" t="s">
        <v>952</v>
      </c>
      <c r="G127" s="805">
        <v>1600</v>
      </c>
      <c r="H127" s="806">
        <v>200</v>
      </c>
      <c r="I127" s="796">
        <v>1470</v>
      </c>
      <c r="J127" s="796">
        <v>25</v>
      </c>
      <c r="K127" s="794">
        <v>41799</v>
      </c>
      <c r="L127" s="794">
        <v>41804</v>
      </c>
      <c r="M127" s="794">
        <v>41817</v>
      </c>
    </row>
    <row r="128" spans="2:13" ht="34.5" customHeight="1">
      <c r="B128" s="797">
        <v>202</v>
      </c>
      <c r="C128" s="794">
        <v>41793</v>
      </c>
      <c r="D128" s="796">
        <v>2802</v>
      </c>
      <c r="E128" s="801" t="s">
        <v>912</v>
      </c>
      <c r="F128" s="796" t="s">
        <v>941</v>
      </c>
      <c r="G128" s="805">
        <v>320</v>
      </c>
      <c r="H128" s="806"/>
      <c r="I128" s="796">
        <v>1494</v>
      </c>
      <c r="J128" s="796">
        <v>25</v>
      </c>
      <c r="K128" s="794">
        <v>41809</v>
      </c>
      <c r="L128" s="794">
        <v>41810</v>
      </c>
      <c r="M128" s="794">
        <v>41824</v>
      </c>
    </row>
    <row r="129" spans="2:13" ht="34.5" customHeight="1">
      <c r="B129" s="797">
        <v>203</v>
      </c>
      <c r="C129" s="794">
        <v>41793</v>
      </c>
      <c r="D129" s="796">
        <v>2742</v>
      </c>
      <c r="E129" s="801" t="s">
        <v>758</v>
      </c>
      <c r="F129" s="796" t="s">
        <v>195</v>
      </c>
      <c r="G129" s="805">
        <v>320</v>
      </c>
      <c r="H129" s="806">
        <v>160</v>
      </c>
      <c r="I129" s="796">
        <v>1495</v>
      </c>
      <c r="J129" s="796">
        <v>25</v>
      </c>
      <c r="K129" s="794">
        <v>41800</v>
      </c>
      <c r="L129" s="794">
        <v>41802</v>
      </c>
      <c r="M129" s="794">
        <v>41816</v>
      </c>
    </row>
    <row r="130" spans="2:13" ht="34.5" customHeight="1">
      <c r="B130" s="797">
        <v>204</v>
      </c>
      <c r="C130" s="794">
        <v>41793</v>
      </c>
      <c r="D130" s="796">
        <v>2803</v>
      </c>
      <c r="E130" s="801" t="s">
        <v>555</v>
      </c>
      <c r="F130" s="796" t="s">
        <v>201</v>
      </c>
      <c r="G130" s="805">
        <v>320</v>
      </c>
      <c r="H130" s="806"/>
      <c r="I130" s="796">
        <v>1496</v>
      </c>
      <c r="J130" s="796">
        <v>25</v>
      </c>
      <c r="K130" s="794">
        <v>41816</v>
      </c>
      <c r="L130" s="794">
        <v>41817</v>
      </c>
      <c r="M130" s="794">
        <v>41831</v>
      </c>
    </row>
    <row r="131" spans="2:13" ht="34.5" customHeight="1">
      <c r="B131" s="797">
        <v>205</v>
      </c>
      <c r="C131" s="794">
        <v>41793</v>
      </c>
      <c r="D131" s="796">
        <v>2714</v>
      </c>
      <c r="E131" s="801" t="s">
        <v>913</v>
      </c>
      <c r="F131" s="796" t="s">
        <v>191</v>
      </c>
      <c r="G131" s="805">
        <v>480</v>
      </c>
      <c r="H131" s="806"/>
      <c r="I131" s="796">
        <v>1497</v>
      </c>
      <c r="J131" s="796">
        <v>3</v>
      </c>
      <c r="K131" s="794">
        <v>41792</v>
      </c>
      <c r="L131" s="794">
        <v>41794</v>
      </c>
      <c r="M131" s="794">
        <v>41808</v>
      </c>
    </row>
    <row r="132" spans="2:13" ht="34.5" customHeight="1">
      <c r="B132" s="797">
        <v>206</v>
      </c>
      <c r="C132" s="794">
        <v>41793</v>
      </c>
      <c r="D132" s="796">
        <v>2715</v>
      </c>
      <c r="E132" s="801" t="s">
        <v>386</v>
      </c>
      <c r="F132" s="796" t="s">
        <v>194</v>
      </c>
      <c r="G132" s="805">
        <v>480</v>
      </c>
      <c r="H132" s="806">
        <v>180</v>
      </c>
      <c r="I132" s="796">
        <v>1498</v>
      </c>
      <c r="J132" s="796">
        <v>5</v>
      </c>
      <c r="K132" s="794">
        <v>41791</v>
      </c>
      <c r="L132" s="794">
        <v>41793</v>
      </c>
      <c r="M132" s="794">
        <v>41807</v>
      </c>
    </row>
    <row r="133" spans="2:13" ht="34.5" customHeight="1">
      <c r="B133" s="797">
        <v>207</v>
      </c>
      <c r="C133" s="794">
        <v>41793</v>
      </c>
      <c r="D133" s="796">
        <v>2716</v>
      </c>
      <c r="E133" s="801" t="s">
        <v>619</v>
      </c>
      <c r="F133" s="796" t="s">
        <v>198</v>
      </c>
      <c r="G133" s="805">
        <v>480</v>
      </c>
      <c r="H133" s="806">
        <v>80</v>
      </c>
      <c r="I133" s="796">
        <v>1499</v>
      </c>
      <c r="J133" s="796">
        <v>7</v>
      </c>
      <c r="K133" s="794">
        <v>41792</v>
      </c>
      <c r="L133" s="794">
        <v>41793</v>
      </c>
      <c r="M133" s="794">
        <v>41807</v>
      </c>
    </row>
    <row r="134" spans="2:13" ht="34.5" customHeight="1">
      <c r="B134" s="797">
        <v>208</v>
      </c>
      <c r="C134" s="794">
        <v>41793</v>
      </c>
      <c r="D134" s="796">
        <v>2794</v>
      </c>
      <c r="E134" s="801" t="s">
        <v>914</v>
      </c>
      <c r="F134" s="796" t="s">
        <v>201</v>
      </c>
      <c r="G134" s="805">
        <v>480</v>
      </c>
      <c r="H134" s="801"/>
      <c r="I134" s="796">
        <v>1500</v>
      </c>
      <c r="J134" s="796">
        <v>18</v>
      </c>
      <c r="K134" s="794">
        <v>41793</v>
      </c>
      <c r="L134" s="794">
        <v>41795</v>
      </c>
      <c r="M134" s="794">
        <v>41809</v>
      </c>
    </row>
    <row r="135" spans="2:13" ht="34.5" customHeight="1">
      <c r="B135" s="797">
        <v>209</v>
      </c>
      <c r="C135" s="794">
        <v>41793</v>
      </c>
      <c r="D135" s="796">
        <v>2718</v>
      </c>
      <c r="E135" s="801" t="s">
        <v>624</v>
      </c>
      <c r="F135" s="796" t="s">
        <v>203</v>
      </c>
      <c r="G135" s="805">
        <v>480</v>
      </c>
      <c r="H135" s="806"/>
      <c r="I135" s="796">
        <v>1501</v>
      </c>
      <c r="J135" s="796">
        <v>15</v>
      </c>
      <c r="K135" s="794">
        <v>41793</v>
      </c>
      <c r="L135" s="794">
        <v>41795</v>
      </c>
      <c r="M135" s="794">
        <v>41809</v>
      </c>
    </row>
    <row r="136" spans="2:13" ht="34.5" customHeight="1">
      <c r="B136" s="797">
        <v>210</v>
      </c>
      <c r="C136" s="794">
        <v>41793</v>
      </c>
      <c r="D136" s="796">
        <v>2740</v>
      </c>
      <c r="E136" s="801" t="s">
        <v>915</v>
      </c>
      <c r="F136" s="796" t="s">
        <v>147</v>
      </c>
      <c r="G136" s="805">
        <v>640</v>
      </c>
      <c r="H136" s="806">
        <v>50</v>
      </c>
      <c r="I136" s="796">
        <v>1502</v>
      </c>
      <c r="J136" s="796">
        <v>21</v>
      </c>
      <c r="K136" s="794">
        <v>41799</v>
      </c>
      <c r="L136" s="794">
        <v>41801</v>
      </c>
      <c r="M136" s="794">
        <v>41815</v>
      </c>
    </row>
    <row r="137" spans="2:13" ht="34.5" customHeight="1">
      <c r="B137" s="797">
        <v>211</v>
      </c>
      <c r="C137" s="794">
        <v>41793</v>
      </c>
      <c r="D137" s="796">
        <v>2745</v>
      </c>
      <c r="E137" s="801" t="s">
        <v>916</v>
      </c>
      <c r="F137" s="796" t="s">
        <v>192</v>
      </c>
      <c r="G137" s="805">
        <v>480</v>
      </c>
      <c r="H137" s="806"/>
      <c r="I137" s="796">
        <v>1503</v>
      </c>
      <c r="J137" s="796">
        <v>4</v>
      </c>
      <c r="K137" s="794">
        <v>41802</v>
      </c>
      <c r="L137" s="794">
        <v>41804</v>
      </c>
      <c r="M137" s="794">
        <v>41817</v>
      </c>
    </row>
    <row r="138" spans="2:13" ht="34.5" customHeight="1">
      <c r="B138" s="797">
        <v>212</v>
      </c>
      <c r="C138" s="794">
        <v>41793</v>
      </c>
      <c r="D138" s="796">
        <v>2744</v>
      </c>
      <c r="E138" s="801" t="s">
        <v>106</v>
      </c>
      <c r="F138" s="796" t="s">
        <v>333</v>
      </c>
      <c r="G138" s="805">
        <v>480</v>
      </c>
      <c r="H138" s="806"/>
      <c r="I138" s="796">
        <v>1504</v>
      </c>
      <c r="J138" s="796">
        <v>11</v>
      </c>
      <c r="K138" s="794">
        <v>41805</v>
      </c>
      <c r="L138" s="794">
        <v>41803</v>
      </c>
      <c r="M138" s="794">
        <v>41817</v>
      </c>
    </row>
    <row r="139" spans="2:13" ht="34.5" customHeight="1">
      <c r="B139" s="797">
        <v>213</v>
      </c>
      <c r="C139" s="794">
        <v>41793</v>
      </c>
      <c r="D139" s="796">
        <v>2743</v>
      </c>
      <c r="E139" s="801" t="s">
        <v>917</v>
      </c>
      <c r="F139" s="796" t="s">
        <v>941</v>
      </c>
      <c r="G139" s="805">
        <v>640</v>
      </c>
      <c r="H139" s="806"/>
      <c r="I139" s="796">
        <v>1505</v>
      </c>
      <c r="J139" s="796">
        <v>12</v>
      </c>
      <c r="K139" s="794">
        <v>41801</v>
      </c>
      <c r="L139" s="794">
        <v>41804</v>
      </c>
      <c r="M139" s="794">
        <v>41817</v>
      </c>
    </row>
    <row r="140" spans="2:13" ht="34.5" customHeight="1">
      <c r="B140" s="797">
        <v>214</v>
      </c>
      <c r="C140" s="794">
        <v>41793</v>
      </c>
      <c r="D140" s="796">
        <v>2741</v>
      </c>
      <c r="E140" s="801" t="s">
        <v>396</v>
      </c>
      <c r="F140" s="796" t="s">
        <v>202</v>
      </c>
      <c r="G140" s="805">
        <v>640</v>
      </c>
      <c r="H140" s="806"/>
      <c r="I140" s="796">
        <v>1506</v>
      </c>
      <c r="J140" s="796">
        <v>16</v>
      </c>
      <c r="K140" s="794">
        <v>41799</v>
      </c>
      <c r="L140" s="794">
        <v>41801</v>
      </c>
      <c r="M140" s="794">
        <v>41815</v>
      </c>
    </row>
    <row r="141" spans="2:13" ht="34.5" customHeight="1">
      <c r="B141" s="797">
        <v>215</v>
      </c>
      <c r="C141" s="794">
        <v>41793</v>
      </c>
      <c r="D141" s="796">
        <v>2736</v>
      </c>
      <c r="E141" s="801" t="s">
        <v>918</v>
      </c>
      <c r="F141" s="796" t="s">
        <v>205</v>
      </c>
      <c r="G141" s="805">
        <v>640</v>
      </c>
      <c r="H141" s="806"/>
      <c r="I141" s="796">
        <v>1507</v>
      </c>
      <c r="J141" s="796">
        <v>17</v>
      </c>
      <c r="K141" s="794">
        <v>41798</v>
      </c>
      <c r="L141" s="794">
        <v>41801</v>
      </c>
      <c r="M141" s="794">
        <v>41815</v>
      </c>
    </row>
    <row r="142" spans="2:13" ht="34.5" customHeight="1">
      <c r="B142" s="797">
        <v>216</v>
      </c>
      <c r="C142" s="794">
        <v>41793</v>
      </c>
      <c r="D142" s="796">
        <v>2811</v>
      </c>
      <c r="E142" s="802" t="s">
        <v>919</v>
      </c>
      <c r="F142" s="796" t="s">
        <v>943</v>
      </c>
      <c r="G142" s="805">
        <v>320</v>
      </c>
      <c r="H142" s="806"/>
      <c r="I142" s="796">
        <v>1516</v>
      </c>
      <c r="J142" s="796">
        <v>25</v>
      </c>
      <c r="K142" s="794">
        <v>41805</v>
      </c>
      <c r="L142" s="794">
        <v>41806</v>
      </c>
      <c r="M142" s="794">
        <v>41820</v>
      </c>
    </row>
    <row r="143" spans="2:13" ht="34.5" customHeight="1">
      <c r="B143" s="797">
        <v>217</v>
      </c>
      <c r="C143" s="794">
        <v>41793</v>
      </c>
      <c r="D143" s="796">
        <v>2796</v>
      </c>
      <c r="E143" s="801" t="s">
        <v>34</v>
      </c>
      <c r="F143" s="796" t="s">
        <v>943</v>
      </c>
      <c r="G143" s="805">
        <v>1280</v>
      </c>
      <c r="H143" s="806"/>
      <c r="I143" s="796">
        <v>1517</v>
      </c>
      <c r="J143" s="796">
        <v>25</v>
      </c>
      <c r="K143" s="794">
        <v>41805</v>
      </c>
      <c r="L143" s="794">
        <v>41809</v>
      </c>
      <c r="M143" s="794">
        <v>41823</v>
      </c>
    </row>
    <row r="144" spans="2:13" ht="34.5" customHeight="1">
      <c r="B144" s="797">
        <v>218</v>
      </c>
      <c r="C144" s="794">
        <v>41793</v>
      </c>
      <c r="D144" s="796">
        <v>2797</v>
      </c>
      <c r="E144" s="801" t="s">
        <v>920</v>
      </c>
      <c r="F144" s="796" t="s">
        <v>943</v>
      </c>
      <c r="G144" s="805">
        <v>960</v>
      </c>
      <c r="H144" s="806"/>
      <c r="I144" s="796">
        <v>1518</v>
      </c>
      <c r="J144" s="796">
        <v>25</v>
      </c>
      <c r="K144" s="794">
        <v>41806</v>
      </c>
      <c r="L144" s="794">
        <v>41809</v>
      </c>
      <c r="M144" s="794">
        <v>41823</v>
      </c>
    </row>
    <row r="145" spans="2:13" ht="34.5" customHeight="1">
      <c r="B145" s="797">
        <v>219</v>
      </c>
      <c r="C145" s="794">
        <v>41796</v>
      </c>
      <c r="D145" s="796">
        <v>2791</v>
      </c>
      <c r="E145" s="801" t="s">
        <v>921</v>
      </c>
      <c r="F145" s="796" t="s">
        <v>945</v>
      </c>
      <c r="G145" s="805">
        <v>1760</v>
      </c>
      <c r="H145" s="806">
        <v>300</v>
      </c>
      <c r="I145" s="796">
        <v>1537</v>
      </c>
      <c r="J145" s="796">
        <v>23</v>
      </c>
      <c r="K145" s="794">
        <v>41798</v>
      </c>
      <c r="L145" s="794">
        <v>41804</v>
      </c>
      <c r="M145" s="794">
        <v>41817</v>
      </c>
    </row>
    <row r="146" spans="2:13" ht="34.5" customHeight="1">
      <c r="B146" s="797">
        <v>220</v>
      </c>
      <c r="C146" s="794">
        <v>41796</v>
      </c>
      <c r="D146" s="796">
        <v>2792</v>
      </c>
      <c r="E146" s="801" t="s">
        <v>922</v>
      </c>
      <c r="F146" s="796" t="s">
        <v>945</v>
      </c>
      <c r="G146" s="805">
        <v>1760</v>
      </c>
      <c r="H146" s="806">
        <v>300</v>
      </c>
      <c r="I146" s="796">
        <v>1538</v>
      </c>
      <c r="J146" s="796">
        <v>23</v>
      </c>
      <c r="K146" s="794">
        <v>41798</v>
      </c>
      <c r="L146" s="794">
        <v>41804</v>
      </c>
      <c r="M146" s="794">
        <v>41817</v>
      </c>
    </row>
    <row r="147" spans="2:13" ht="34.5" customHeight="1">
      <c r="B147" s="797">
        <v>221</v>
      </c>
      <c r="C147" s="794">
        <v>41796</v>
      </c>
      <c r="D147" s="796">
        <v>2793</v>
      </c>
      <c r="E147" s="801" t="s">
        <v>923</v>
      </c>
      <c r="F147" s="796" t="s">
        <v>945</v>
      </c>
      <c r="G147" s="805">
        <v>1760</v>
      </c>
      <c r="H147" s="806">
        <v>300</v>
      </c>
      <c r="I147" s="796">
        <v>1539</v>
      </c>
      <c r="J147" s="796">
        <v>23</v>
      </c>
      <c r="K147" s="794">
        <v>41798</v>
      </c>
      <c r="L147" s="794">
        <v>41804</v>
      </c>
      <c r="M147" s="794">
        <v>41817</v>
      </c>
    </row>
    <row r="148" spans="2:13" ht="34.5" customHeight="1">
      <c r="B148" s="797">
        <v>222</v>
      </c>
      <c r="C148" s="794">
        <v>41796</v>
      </c>
      <c r="D148" s="796">
        <v>2790</v>
      </c>
      <c r="E148" s="801" t="s">
        <v>924</v>
      </c>
      <c r="F148" s="796" t="s">
        <v>201</v>
      </c>
      <c r="G148" s="805">
        <v>480</v>
      </c>
      <c r="H148" s="806">
        <v>120</v>
      </c>
      <c r="I148" s="796">
        <v>1540</v>
      </c>
      <c r="J148" s="796">
        <v>18</v>
      </c>
      <c r="K148" s="794">
        <v>41793</v>
      </c>
      <c r="L148" s="794">
        <v>41795</v>
      </c>
      <c r="M148" s="794">
        <v>41809</v>
      </c>
    </row>
    <row r="149" spans="2:13" ht="34.5" customHeight="1">
      <c r="B149" s="797">
        <v>223</v>
      </c>
      <c r="C149" s="794">
        <v>41796</v>
      </c>
      <c r="D149" s="796">
        <v>2808</v>
      </c>
      <c r="E149" s="801" t="s">
        <v>112</v>
      </c>
      <c r="F149" s="796" t="s">
        <v>192</v>
      </c>
      <c r="G149" s="805">
        <v>480</v>
      </c>
      <c r="H149" s="806">
        <v>95</v>
      </c>
      <c r="I149" s="796">
        <v>1551</v>
      </c>
      <c r="J149" s="796">
        <v>4</v>
      </c>
      <c r="K149" s="794">
        <v>41801</v>
      </c>
      <c r="L149" s="794">
        <v>41803</v>
      </c>
      <c r="M149" s="794">
        <v>41817</v>
      </c>
    </row>
    <row r="150" spans="2:13" ht="34.5" customHeight="1">
      <c r="B150" s="797">
        <v>224</v>
      </c>
      <c r="C150" s="794">
        <v>41796</v>
      </c>
      <c r="D150" s="796">
        <v>2809</v>
      </c>
      <c r="E150" s="801" t="s">
        <v>624</v>
      </c>
      <c r="F150" s="796" t="s">
        <v>199</v>
      </c>
      <c r="G150" s="805">
        <v>480</v>
      </c>
      <c r="H150" s="806"/>
      <c r="I150" s="796">
        <v>1552</v>
      </c>
      <c r="J150" s="796">
        <v>11</v>
      </c>
      <c r="K150" s="794">
        <v>41801</v>
      </c>
      <c r="L150" s="794">
        <v>41803</v>
      </c>
      <c r="M150" s="794">
        <v>41817</v>
      </c>
    </row>
    <row r="151" spans="2:13" ht="34.5" customHeight="1">
      <c r="B151" s="797">
        <v>225</v>
      </c>
      <c r="C151" s="794">
        <v>41796</v>
      </c>
      <c r="D151" s="796">
        <v>2789</v>
      </c>
      <c r="E151" s="801" t="s">
        <v>55</v>
      </c>
      <c r="F151" s="796" t="s">
        <v>189</v>
      </c>
      <c r="G151" s="805">
        <v>3200</v>
      </c>
      <c r="H151" s="806">
        <v>100</v>
      </c>
      <c r="I151" s="796">
        <v>1541</v>
      </c>
      <c r="J151" s="796">
        <v>2</v>
      </c>
      <c r="K151" s="794">
        <v>41791</v>
      </c>
      <c r="L151" s="794">
        <v>41801</v>
      </c>
      <c r="M151" s="794">
        <v>41815</v>
      </c>
    </row>
    <row r="152" spans="2:13" ht="34.5" customHeight="1">
      <c r="B152" s="797">
        <v>226</v>
      </c>
      <c r="C152" s="794">
        <v>41796</v>
      </c>
      <c r="D152" s="799">
        <v>2788</v>
      </c>
      <c r="E152" s="801" t="s">
        <v>897</v>
      </c>
      <c r="F152" s="796" t="s">
        <v>202</v>
      </c>
      <c r="G152" s="806">
        <v>480</v>
      </c>
      <c r="H152" s="801"/>
      <c r="I152" s="796">
        <v>1542</v>
      </c>
      <c r="J152" s="796">
        <v>16</v>
      </c>
      <c r="K152" s="794">
        <v>41798</v>
      </c>
      <c r="L152" s="794">
        <v>41800</v>
      </c>
      <c r="M152" s="794">
        <v>41814</v>
      </c>
    </row>
    <row r="153" spans="2:13" ht="34.5" customHeight="1">
      <c r="B153" s="797">
        <v>227</v>
      </c>
      <c r="C153" s="795">
        <v>41796</v>
      </c>
      <c r="D153" s="796">
        <v>2787</v>
      </c>
      <c r="E153" s="801" t="s">
        <v>925</v>
      </c>
      <c r="F153" s="796" t="s">
        <v>205</v>
      </c>
      <c r="G153" s="806">
        <v>480</v>
      </c>
      <c r="H153" s="801"/>
      <c r="I153" s="796">
        <v>1543</v>
      </c>
      <c r="J153" s="796">
        <v>17</v>
      </c>
      <c r="K153" s="794">
        <v>41798</v>
      </c>
      <c r="L153" s="794">
        <v>41800</v>
      </c>
      <c r="M153" s="794">
        <v>41814</v>
      </c>
    </row>
    <row r="154" spans="2:13" ht="34.5" customHeight="1">
      <c r="B154" s="797">
        <v>228</v>
      </c>
      <c r="C154" s="795">
        <v>41796</v>
      </c>
      <c r="D154" s="796">
        <v>2810</v>
      </c>
      <c r="E154" s="801" t="s">
        <v>926</v>
      </c>
      <c r="F154" s="796" t="s">
        <v>941</v>
      </c>
      <c r="G154" s="806">
        <v>480</v>
      </c>
      <c r="H154" s="806">
        <v>120</v>
      </c>
      <c r="I154" s="796">
        <v>1553</v>
      </c>
      <c r="J154" s="796">
        <v>12</v>
      </c>
      <c r="K154" s="794">
        <v>41801</v>
      </c>
      <c r="L154" s="794">
        <v>41803</v>
      </c>
      <c r="M154" s="794">
        <v>41817</v>
      </c>
    </row>
    <row r="155" spans="2:13" ht="34.5" customHeight="1">
      <c r="B155" s="797">
        <v>229</v>
      </c>
      <c r="C155" s="795">
        <v>41796</v>
      </c>
      <c r="D155" s="796">
        <v>2783</v>
      </c>
      <c r="E155" s="801" t="s">
        <v>927</v>
      </c>
      <c r="F155" s="796" t="s">
        <v>190</v>
      </c>
      <c r="G155" s="806">
        <v>640</v>
      </c>
      <c r="H155" s="806"/>
      <c r="I155" s="796">
        <v>1533</v>
      </c>
      <c r="J155" s="796">
        <v>24</v>
      </c>
      <c r="K155" s="794">
        <v>41801</v>
      </c>
      <c r="L155" s="794">
        <v>41802</v>
      </c>
      <c r="M155" s="794">
        <v>41816</v>
      </c>
    </row>
    <row r="156" spans="2:13" ht="34.5" customHeight="1">
      <c r="B156" s="797">
        <v>230</v>
      </c>
      <c r="C156" s="795">
        <v>41796</v>
      </c>
      <c r="D156" s="796">
        <v>2795</v>
      </c>
      <c r="E156" s="801" t="s">
        <v>928</v>
      </c>
      <c r="F156" s="796" t="s">
        <v>196</v>
      </c>
      <c r="G156" s="806">
        <v>960</v>
      </c>
      <c r="H156" s="806">
        <v>200</v>
      </c>
      <c r="I156" s="796">
        <v>1534</v>
      </c>
      <c r="J156" s="796">
        <v>24</v>
      </c>
      <c r="K156" s="794">
        <v>41807</v>
      </c>
      <c r="L156" s="794">
        <v>41809</v>
      </c>
      <c r="M156" s="794">
        <v>41823</v>
      </c>
    </row>
    <row r="157" spans="2:13" ht="34.5" customHeight="1">
      <c r="B157" s="797">
        <v>231</v>
      </c>
      <c r="C157" s="795">
        <v>41796</v>
      </c>
      <c r="D157" s="796">
        <v>2784</v>
      </c>
      <c r="E157" s="801" t="s">
        <v>929</v>
      </c>
      <c r="F157" s="796" t="s">
        <v>193</v>
      </c>
      <c r="G157" s="806">
        <v>1280</v>
      </c>
      <c r="H157" s="806">
        <v>200</v>
      </c>
      <c r="I157" s="796">
        <v>1535</v>
      </c>
      <c r="J157" s="796">
        <v>24</v>
      </c>
      <c r="K157" s="794">
        <v>41800</v>
      </c>
      <c r="L157" s="794">
        <v>41804</v>
      </c>
      <c r="M157" s="794">
        <v>41817</v>
      </c>
    </row>
    <row r="158" spans="2:13" ht="34.5" customHeight="1">
      <c r="B158" s="797">
        <v>232</v>
      </c>
      <c r="C158" s="795">
        <v>41796</v>
      </c>
      <c r="D158" s="796">
        <v>2785</v>
      </c>
      <c r="E158" s="801" t="s">
        <v>930</v>
      </c>
      <c r="F158" s="796" t="s">
        <v>193</v>
      </c>
      <c r="G158" s="806">
        <v>1280</v>
      </c>
      <c r="H158" s="806">
        <v>200</v>
      </c>
      <c r="I158" s="796">
        <v>1536</v>
      </c>
      <c r="J158" s="796">
        <v>24</v>
      </c>
      <c r="K158" s="794">
        <v>41800</v>
      </c>
      <c r="L158" s="794">
        <v>41804</v>
      </c>
      <c r="M158" s="794">
        <v>41817</v>
      </c>
    </row>
    <row r="159" spans="2:13" ht="34.5" customHeight="1">
      <c r="B159" s="797">
        <v>233</v>
      </c>
      <c r="C159" s="795">
        <v>41796</v>
      </c>
      <c r="D159" s="796">
        <v>2786</v>
      </c>
      <c r="E159" s="801" t="s">
        <v>928</v>
      </c>
      <c r="F159" s="796" t="s">
        <v>190</v>
      </c>
      <c r="G159" s="806">
        <v>640</v>
      </c>
      <c r="H159" s="806"/>
      <c r="I159" s="796">
        <v>1532</v>
      </c>
      <c r="J159" s="796">
        <v>24</v>
      </c>
      <c r="K159" s="794">
        <v>41801</v>
      </c>
      <c r="L159" s="794">
        <v>41802</v>
      </c>
      <c r="M159" s="794">
        <v>41816</v>
      </c>
    </row>
    <row r="160" spans="2:13" ht="34.5" customHeight="1">
      <c r="B160" s="797">
        <v>234</v>
      </c>
      <c r="C160" s="795">
        <v>41796</v>
      </c>
      <c r="D160" s="796">
        <v>2910</v>
      </c>
      <c r="E160" s="801" t="s">
        <v>930</v>
      </c>
      <c r="F160" s="796" t="s">
        <v>196</v>
      </c>
      <c r="G160" s="806">
        <v>960</v>
      </c>
      <c r="H160" s="806">
        <v>200</v>
      </c>
      <c r="I160" s="796">
        <v>1558</v>
      </c>
      <c r="J160" s="796">
        <v>24</v>
      </c>
      <c r="K160" s="794">
        <v>41807</v>
      </c>
      <c r="L160" s="794">
        <v>41809</v>
      </c>
      <c r="M160" s="794">
        <v>41823</v>
      </c>
    </row>
    <row r="161" spans="2:13" ht="34.5" customHeight="1">
      <c r="B161" s="797">
        <v>235</v>
      </c>
      <c r="C161" s="795">
        <v>41796</v>
      </c>
      <c r="D161" s="796">
        <v>2936</v>
      </c>
      <c r="E161" s="801" t="s">
        <v>38</v>
      </c>
      <c r="F161" s="796" t="s">
        <v>192</v>
      </c>
      <c r="G161" s="806">
        <v>1280</v>
      </c>
      <c r="H161" s="806"/>
      <c r="I161" s="796">
        <v>1564</v>
      </c>
      <c r="J161" s="796">
        <v>25</v>
      </c>
      <c r="K161" s="794">
        <v>41814</v>
      </c>
      <c r="L161" s="794">
        <v>41818</v>
      </c>
      <c r="M161" s="794">
        <v>41831</v>
      </c>
    </row>
    <row r="162" spans="2:13" ht="34.5" customHeight="1">
      <c r="B162" s="797">
        <v>236</v>
      </c>
      <c r="C162" s="795">
        <v>41796</v>
      </c>
      <c r="D162" s="796">
        <v>2938</v>
      </c>
      <c r="E162" s="801" t="s">
        <v>931</v>
      </c>
      <c r="F162" s="796" t="s">
        <v>192</v>
      </c>
      <c r="G162" s="806">
        <v>960</v>
      </c>
      <c r="H162" s="806">
        <v>140</v>
      </c>
      <c r="I162" s="796">
        <v>1565</v>
      </c>
      <c r="J162" s="796">
        <v>25</v>
      </c>
      <c r="K162" s="794">
        <v>41815</v>
      </c>
      <c r="L162" s="794">
        <v>41818</v>
      </c>
      <c r="M162" s="794">
        <v>41831</v>
      </c>
    </row>
    <row r="163" spans="2:13" ht="34.5" customHeight="1">
      <c r="B163" s="797">
        <v>237</v>
      </c>
      <c r="C163" s="795">
        <v>41796</v>
      </c>
      <c r="D163" s="796">
        <v>2911</v>
      </c>
      <c r="E163" s="801" t="s">
        <v>927</v>
      </c>
      <c r="F163" s="796" t="s">
        <v>199</v>
      </c>
      <c r="G163" s="806">
        <v>640</v>
      </c>
      <c r="H163" s="806">
        <v>50</v>
      </c>
      <c r="I163" s="796">
        <v>1559</v>
      </c>
      <c r="J163" s="796">
        <v>24</v>
      </c>
      <c r="K163" s="794">
        <v>41809</v>
      </c>
      <c r="L163" s="794">
        <v>41810</v>
      </c>
      <c r="M163" s="794">
        <v>41824</v>
      </c>
    </row>
    <row r="164" spans="2:13" ht="34.5" customHeight="1">
      <c r="B164" s="797">
        <v>238</v>
      </c>
      <c r="C164" s="795">
        <v>41796</v>
      </c>
      <c r="D164" s="796">
        <v>2913</v>
      </c>
      <c r="E164" s="801" t="s">
        <v>929</v>
      </c>
      <c r="F164" s="796" t="s">
        <v>199</v>
      </c>
      <c r="G164" s="806">
        <v>640</v>
      </c>
      <c r="H164" s="806">
        <v>50</v>
      </c>
      <c r="I164" s="796">
        <v>1560</v>
      </c>
      <c r="J164" s="796">
        <v>24</v>
      </c>
      <c r="K164" s="794">
        <v>41809</v>
      </c>
      <c r="L164" s="794">
        <v>41810</v>
      </c>
      <c r="M164" s="794">
        <v>41824</v>
      </c>
    </row>
    <row r="165" spans="2:13" ht="34.5" customHeight="1">
      <c r="B165" s="797">
        <v>239</v>
      </c>
      <c r="C165" s="795">
        <v>41796</v>
      </c>
      <c r="D165" s="796">
        <v>2935</v>
      </c>
      <c r="E165" s="801" t="s">
        <v>927</v>
      </c>
      <c r="F165" s="796" t="s">
        <v>200</v>
      </c>
      <c r="G165" s="806">
        <v>640</v>
      </c>
      <c r="H165" s="801"/>
      <c r="I165" s="796">
        <v>1561</v>
      </c>
      <c r="J165" s="796">
        <v>24</v>
      </c>
      <c r="K165" s="794">
        <v>41813</v>
      </c>
      <c r="L165" s="794">
        <v>41814</v>
      </c>
      <c r="M165" s="794">
        <v>41828</v>
      </c>
    </row>
    <row r="166" spans="2:13" ht="34.5" customHeight="1">
      <c r="B166" s="797">
        <v>240</v>
      </c>
      <c r="C166" s="795">
        <v>41796</v>
      </c>
      <c r="D166" s="796">
        <v>2934</v>
      </c>
      <c r="E166" s="801" t="s">
        <v>928</v>
      </c>
      <c r="F166" s="796" t="s">
        <v>200</v>
      </c>
      <c r="G166" s="806">
        <v>640</v>
      </c>
      <c r="H166" s="801"/>
      <c r="I166" s="796">
        <v>1562</v>
      </c>
      <c r="J166" s="796">
        <v>24</v>
      </c>
      <c r="K166" s="794">
        <v>41813</v>
      </c>
      <c r="L166" s="794">
        <v>41814</v>
      </c>
      <c r="M166" s="794">
        <v>41828</v>
      </c>
    </row>
    <row r="167" spans="2:13" ht="34.5" customHeight="1">
      <c r="B167" s="797">
        <v>241</v>
      </c>
      <c r="C167" s="795">
        <v>41796</v>
      </c>
      <c r="D167" s="796">
        <v>2971</v>
      </c>
      <c r="E167" s="801" t="s">
        <v>928</v>
      </c>
      <c r="F167" s="796" t="s">
        <v>147</v>
      </c>
      <c r="G167" s="806">
        <v>640</v>
      </c>
      <c r="H167" s="801"/>
      <c r="I167" s="796">
        <v>1563</v>
      </c>
      <c r="J167" s="796">
        <v>24</v>
      </c>
      <c r="K167" s="794">
        <v>41816</v>
      </c>
      <c r="L167" s="794">
        <v>41817</v>
      </c>
      <c r="M167" s="794">
        <v>41831</v>
      </c>
    </row>
    <row r="168" spans="2:13" ht="34.5" customHeight="1">
      <c r="B168" s="797">
        <v>242</v>
      </c>
      <c r="C168" s="795">
        <v>41796</v>
      </c>
      <c r="D168" s="796">
        <v>2907</v>
      </c>
      <c r="E168" s="801" t="s">
        <v>883</v>
      </c>
      <c r="F168" s="796" t="s">
        <v>199</v>
      </c>
      <c r="G168" s="806">
        <v>1280</v>
      </c>
      <c r="H168" s="801"/>
      <c r="I168" s="796">
        <v>1569</v>
      </c>
      <c r="J168" s="796">
        <v>53</v>
      </c>
      <c r="K168" s="794">
        <v>41807</v>
      </c>
      <c r="L168" s="794">
        <v>41811</v>
      </c>
      <c r="M168" s="794">
        <v>41824</v>
      </c>
    </row>
    <row r="169" spans="2:13" ht="34.5" customHeight="1">
      <c r="B169" s="797">
        <v>243</v>
      </c>
      <c r="C169" s="795">
        <v>41796</v>
      </c>
      <c r="D169" s="796">
        <v>2909</v>
      </c>
      <c r="E169" s="801" t="s">
        <v>932</v>
      </c>
      <c r="F169" s="796" t="s">
        <v>199</v>
      </c>
      <c r="G169" s="806">
        <v>1280</v>
      </c>
      <c r="H169" s="801"/>
      <c r="I169" s="796">
        <v>1567</v>
      </c>
      <c r="J169" s="796">
        <v>53</v>
      </c>
      <c r="K169" s="794">
        <v>41807</v>
      </c>
      <c r="L169" s="794">
        <v>41811</v>
      </c>
      <c r="M169" s="794">
        <v>41824</v>
      </c>
    </row>
    <row r="170" spans="2:13" ht="34.5" customHeight="1">
      <c r="B170" s="797">
        <v>244</v>
      </c>
      <c r="C170" s="795">
        <v>41796</v>
      </c>
      <c r="D170" s="796">
        <v>2908</v>
      </c>
      <c r="E170" s="801" t="s">
        <v>933</v>
      </c>
      <c r="F170" s="796" t="s">
        <v>199</v>
      </c>
      <c r="G170" s="806">
        <v>1280</v>
      </c>
      <c r="H170" s="801"/>
      <c r="I170" s="796">
        <v>1568</v>
      </c>
      <c r="J170" s="796">
        <v>53</v>
      </c>
      <c r="K170" s="794">
        <v>41807</v>
      </c>
      <c r="L170" s="794">
        <v>41811</v>
      </c>
      <c r="M170" s="794">
        <v>41824</v>
      </c>
    </row>
    <row r="171" spans="2:13" ht="34.5" customHeight="1">
      <c r="B171" s="797">
        <v>245</v>
      </c>
      <c r="C171" s="795">
        <v>41796</v>
      </c>
      <c r="D171" s="796">
        <v>2969</v>
      </c>
      <c r="E171" s="801" t="s">
        <v>927</v>
      </c>
      <c r="F171" s="796" t="s">
        <v>147</v>
      </c>
      <c r="G171" s="806">
        <v>640</v>
      </c>
      <c r="H171" s="801"/>
      <c r="I171" s="796">
        <v>1571</v>
      </c>
      <c r="J171" s="796">
        <v>24</v>
      </c>
      <c r="K171" s="794">
        <v>41816</v>
      </c>
      <c r="L171" s="794">
        <v>41817</v>
      </c>
      <c r="M171" s="794">
        <v>41831</v>
      </c>
    </row>
    <row r="172" spans="2:13" ht="34.5" customHeight="1">
      <c r="B172" s="797">
        <v>246</v>
      </c>
      <c r="C172" s="795">
        <v>41796</v>
      </c>
      <c r="D172" s="796">
        <v>2937</v>
      </c>
      <c r="E172" s="801" t="s">
        <v>934</v>
      </c>
      <c r="F172" s="796" t="s">
        <v>192</v>
      </c>
      <c r="G172" s="806">
        <v>640</v>
      </c>
      <c r="H172" s="801"/>
      <c r="I172" s="796">
        <v>1566</v>
      </c>
      <c r="J172" s="796">
        <v>25</v>
      </c>
      <c r="K172" s="794">
        <v>41814</v>
      </c>
      <c r="L172" s="794">
        <v>41816</v>
      </c>
      <c r="M172" s="794">
        <v>41823</v>
      </c>
    </row>
    <row r="173" spans="2:13" ht="34.5" customHeight="1">
      <c r="B173" s="797">
        <v>247</v>
      </c>
      <c r="C173" s="794">
        <v>41796</v>
      </c>
      <c r="D173" s="796">
        <v>2968</v>
      </c>
      <c r="E173" s="801" t="s">
        <v>935</v>
      </c>
      <c r="F173" s="796" t="s">
        <v>205</v>
      </c>
      <c r="G173" s="806">
        <v>640</v>
      </c>
      <c r="H173" s="801"/>
      <c r="I173" s="796">
        <v>1572</v>
      </c>
      <c r="J173" s="796">
        <v>24</v>
      </c>
      <c r="K173" s="794">
        <v>41816</v>
      </c>
      <c r="L173" s="794">
        <v>41817</v>
      </c>
      <c r="M173" s="794">
        <v>41831</v>
      </c>
    </row>
    <row r="174" spans="2:13" ht="34.5" customHeight="1">
      <c r="B174" s="796">
        <v>248</v>
      </c>
      <c r="C174" s="794">
        <v>41796</v>
      </c>
      <c r="D174" s="796">
        <v>2970</v>
      </c>
      <c r="E174" s="801" t="s">
        <v>929</v>
      </c>
      <c r="F174" s="796" t="s">
        <v>205</v>
      </c>
      <c r="G174" s="806">
        <v>640</v>
      </c>
      <c r="H174" s="801"/>
      <c r="I174" s="796">
        <v>1573</v>
      </c>
      <c r="J174" s="796">
        <v>24</v>
      </c>
      <c r="K174" s="794">
        <v>41816</v>
      </c>
      <c r="L174" s="794">
        <v>41817</v>
      </c>
      <c r="M174" s="794">
        <v>41831</v>
      </c>
    </row>
    <row r="175" spans="2:13" ht="34.5" customHeight="1">
      <c r="B175" s="796">
        <v>249</v>
      </c>
      <c r="C175" s="794">
        <v>41800</v>
      </c>
      <c r="D175" s="796">
        <v>2857</v>
      </c>
      <c r="E175" s="801" t="s">
        <v>878</v>
      </c>
      <c r="F175" s="796" t="s">
        <v>193</v>
      </c>
      <c r="G175" s="806">
        <v>1120</v>
      </c>
      <c r="H175" s="806">
        <v>300</v>
      </c>
      <c r="I175" s="796">
        <v>1612</v>
      </c>
      <c r="J175" s="796">
        <v>23</v>
      </c>
      <c r="K175" s="794">
        <v>41800</v>
      </c>
      <c r="L175" s="794">
        <v>41804</v>
      </c>
      <c r="M175" s="794">
        <v>41817</v>
      </c>
    </row>
    <row r="176" spans="2:13" ht="34.5" customHeight="1">
      <c r="B176" s="796">
        <v>250</v>
      </c>
      <c r="C176" s="794">
        <v>41800</v>
      </c>
      <c r="D176" s="796">
        <v>2858</v>
      </c>
      <c r="E176" s="801" t="s">
        <v>936</v>
      </c>
      <c r="F176" s="796" t="s">
        <v>193</v>
      </c>
      <c r="G176" s="806">
        <v>1120</v>
      </c>
      <c r="H176" s="806">
        <v>300</v>
      </c>
      <c r="I176" s="796">
        <v>1613</v>
      </c>
      <c r="J176" s="796">
        <v>23</v>
      </c>
      <c r="K176" s="794">
        <v>41800</v>
      </c>
      <c r="L176" s="794">
        <v>41804</v>
      </c>
      <c r="M176" s="794">
        <v>41817</v>
      </c>
    </row>
    <row r="177" spans="2:13" ht="34.5" customHeight="1">
      <c r="B177" s="796">
        <v>251</v>
      </c>
      <c r="C177" s="794">
        <v>41800</v>
      </c>
      <c r="D177" s="796">
        <v>2859</v>
      </c>
      <c r="E177" s="801" t="s">
        <v>29</v>
      </c>
      <c r="F177" s="796" t="s">
        <v>193</v>
      </c>
      <c r="G177" s="806">
        <v>1120</v>
      </c>
      <c r="H177" s="806">
        <v>300</v>
      </c>
      <c r="I177" s="796">
        <v>1614</v>
      </c>
      <c r="J177" s="796">
        <v>23</v>
      </c>
      <c r="K177" s="794">
        <v>41800</v>
      </c>
      <c r="L177" s="794">
        <v>41804</v>
      </c>
      <c r="M177" s="794">
        <v>41817</v>
      </c>
    </row>
    <row r="178" spans="2:13" ht="34.5" customHeight="1">
      <c r="B178" s="796">
        <v>252</v>
      </c>
      <c r="C178" s="794">
        <v>41800</v>
      </c>
      <c r="D178" s="796">
        <v>2860</v>
      </c>
      <c r="E178" s="801" t="s">
        <v>45</v>
      </c>
      <c r="F178" s="796" t="s">
        <v>199</v>
      </c>
      <c r="G178" s="806">
        <v>320</v>
      </c>
      <c r="H178" s="806"/>
      <c r="I178" s="796">
        <v>1615</v>
      </c>
      <c r="J178" s="796">
        <v>53</v>
      </c>
      <c r="K178" s="794">
        <v>41801</v>
      </c>
      <c r="L178" s="794">
        <v>41802</v>
      </c>
      <c r="M178" s="794">
        <v>41816</v>
      </c>
    </row>
    <row r="179" spans="2:13" ht="34.5" customHeight="1">
      <c r="B179" s="796">
        <v>253</v>
      </c>
      <c r="C179" s="794">
        <v>41803</v>
      </c>
      <c r="D179" s="796">
        <v>2891</v>
      </c>
      <c r="E179" s="801" t="s">
        <v>937</v>
      </c>
      <c r="F179" s="796" t="s">
        <v>1</v>
      </c>
      <c r="G179" s="806">
        <v>640</v>
      </c>
      <c r="H179" s="806">
        <v>100</v>
      </c>
      <c r="I179" s="796">
        <v>1676</v>
      </c>
      <c r="J179" s="796">
        <v>24</v>
      </c>
      <c r="K179" s="794">
        <v>41806</v>
      </c>
      <c r="L179" s="794">
        <v>41807</v>
      </c>
      <c r="M179" s="794">
        <v>41822</v>
      </c>
    </row>
    <row r="180" spans="2:13" ht="34.5" customHeight="1">
      <c r="B180" s="796">
        <v>254</v>
      </c>
      <c r="C180" s="794">
        <v>41803</v>
      </c>
      <c r="D180" s="796">
        <v>2892</v>
      </c>
      <c r="E180" s="801" t="s">
        <v>16</v>
      </c>
      <c r="F180" s="796" t="s">
        <v>1</v>
      </c>
      <c r="G180" s="806">
        <v>640</v>
      </c>
      <c r="H180" s="806">
        <v>100</v>
      </c>
      <c r="I180" s="796">
        <v>1677</v>
      </c>
      <c r="J180" s="796">
        <v>24</v>
      </c>
      <c r="K180" s="794">
        <v>41806</v>
      </c>
      <c r="L180" s="794">
        <v>41807</v>
      </c>
      <c r="M180" s="794">
        <v>41822</v>
      </c>
    </row>
    <row r="181" spans="2:13" ht="34.5" customHeight="1">
      <c r="B181" s="796">
        <v>255</v>
      </c>
      <c r="C181" s="794">
        <v>41803</v>
      </c>
      <c r="D181" s="796">
        <v>2904</v>
      </c>
      <c r="E181" s="801" t="s">
        <v>865</v>
      </c>
      <c r="F181" s="796" t="s">
        <v>204</v>
      </c>
      <c r="G181" s="806">
        <v>640</v>
      </c>
      <c r="H181" s="806"/>
      <c r="I181" s="796">
        <v>1702</v>
      </c>
      <c r="J181" s="796">
        <v>49</v>
      </c>
      <c r="K181" s="794">
        <v>41806</v>
      </c>
      <c r="L181" s="794">
        <v>41807</v>
      </c>
      <c r="M181" s="794">
        <v>41822</v>
      </c>
    </row>
    <row r="182" spans="2:13" ht="34.5" customHeight="1">
      <c r="B182" s="796">
        <v>256</v>
      </c>
      <c r="C182" s="794">
        <v>41808</v>
      </c>
      <c r="D182" s="796">
        <v>2965</v>
      </c>
      <c r="E182" s="801" t="s">
        <v>45</v>
      </c>
      <c r="F182" s="796" t="s">
        <v>203</v>
      </c>
      <c r="G182" s="806">
        <v>320</v>
      </c>
      <c r="H182" s="806"/>
      <c r="I182" s="796">
        <v>1748</v>
      </c>
      <c r="J182" s="796">
        <v>53</v>
      </c>
      <c r="K182" s="794">
        <v>41809</v>
      </c>
      <c r="L182" s="794">
        <v>41810</v>
      </c>
      <c r="M182" s="794">
        <v>41824</v>
      </c>
    </row>
    <row r="183" spans="2:13" ht="34.5" customHeight="1">
      <c r="B183" s="796">
        <v>257</v>
      </c>
      <c r="C183" s="899" t="s">
        <v>232</v>
      </c>
      <c r="D183" s="900"/>
      <c r="E183" s="900"/>
      <c r="F183" s="900"/>
      <c r="G183" s="900"/>
      <c r="H183" s="900"/>
      <c r="I183" s="900"/>
      <c r="J183" s="900"/>
      <c r="K183" s="900"/>
      <c r="L183" s="900"/>
      <c r="M183" s="901"/>
    </row>
    <row r="184" spans="2:13" ht="34.5" customHeight="1">
      <c r="B184" s="796">
        <v>258</v>
      </c>
      <c r="C184" s="794">
        <v>41810</v>
      </c>
      <c r="D184" s="796">
        <v>3038</v>
      </c>
      <c r="E184" s="801" t="s">
        <v>680</v>
      </c>
      <c r="F184" s="796" t="s">
        <v>203</v>
      </c>
      <c r="G184" s="806">
        <v>1280</v>
      </c>
      <c r="H184" s="801"/>
      <c r="I184" s="796">
        <v>1788</v>
      </c>
      <c r="J184" s="796">
        <v>53</v>
      </c>
      <c r="K184" s="794">
        <v>41822</v>
      </c>
      <c r="L184" s="794">
        <v>41825</v>
      </c>
      <c r="M184" s="794">
        <v>41838</v>
      </c>
    </row>
    <row r="185" spans="2:13" ht="34.5" customHeight="1">
      <c r="B185" s="796">
        <v>259</v>
      </c>
      <c r="C185" s="794">
        <v>41810</v>
      </c>
      <c r="D185" s="796">
        <v>3037</v>
      </c>
      <c r="E185" s="801" t="s">
        <v>25</v>
      </c>
      <c r="F185" s="796" t="s">
        <v>203</v>
      </c>
      <c r="G185" s="806">
        <v>1280</v>
      </c>
      <c r="H185" s="801"/>
      <c r="I185" s="796">
        <v>1789</v>
      </c>
      <c r="J185" s="796">
        <v>53</v>
      </c>
      <c r="K185" s="794">
        <v>41821</v>
      </c>
      <c r="L185" s="794">
        <v>41825</v>
      </c>
      <c r="M185" s="794">
        <v>41838</v>
      </c>
    </row>
    <row r="186" spans="2:13" ht="34.5" customHeight="1">
      <c r="B186" s="796">
        <v>260</v>
      </c>
      <c r="C186" s="794">
        <v>41810</v>
      </c>
      <c r="D186" s="796">
        <v>3036</v>
      </c>
      <c r="E186" s="801" t="s">
        <v>879</v>
      </c>
      <c r="F186" s="796" t="s">
        <v>203</v>
      </c>
      <c r="G186" s="806">
        <v>1600</v>
      </c>
      <c r="H186" s="801"/>
      <c r="I186" s="796">
        <v>1790</v>
      </c>
      <c r="J186" s="796">
        <v>53</v>
      </c>
      <c r="K186" s="794">
        <v>41821</v>
      </c>
      <c r="L186" s="794">
        <v>41825</v>
      </c>
      <c r="M186" s="794">
        <v>41838</v>
      </c>
    </row>
    <row r="187" spans="2:13" ht="34.5" customHeight="1">
      <c r="B187" s="796">
        <v>261</v>
      </c>
      <c r="C187" s="794">
        <v>41810</v>
      </c>
      <c r="D187" s="796">
        <v>2995</v>
      </c>
      <c r="E187" s="801" t="s">
        <v>938</v>
      </c>
      <c r="F187" s="796" t="s">
        <v>195</v>
      </c>
      <c r="G187" s="806">
        <v>1760</v>
      </c>
      <c r="H187" s="806">
        <v>300</v>
      </c>
      <c r="I187" s="796">
        <v>1791</v>
      </c>
      <c r="J187" s="796">
        <v>23</v>
      </c>
      <c r="K187" s="794">
        <v>41812</v>
      </c>
      <c r="L187" s="794">
        <v>41818</v>
      </c>
      <c r="M187" s="794">
        <v>41831</v>
      </c>
    </row>
    <row r="188" spans="2:13" ht="34.5" customHeight="1">
      <c r="B188" s="796">
        <v>262</v>
      </c>
      <c r="C188" s="794">
        <v>41810</v>
      </c>
      <c r="D188" s="796">
        <v>2994</v>
      </c>
      <c r="E188" s="801" t="s">
        <v>44</v>
      </c>
      <c r="F188" s="796" t="s">
        <v>195</v>
      </c>
      <c r="G188" s="806">
        <v>1760</v>
      </c>
      <c r="H188" s="806">
        <v>300</v>
      </c>
      <c r="I188" s="796">
        <v>1792</v>
      </c>
      <c r="J188" s="796">
        <v>23</v>
      </c>
      <c r="K188" s="794">
        <v>41812</v>
      </c>
      <c r="L188" s="794">
        <v>41818</v>
      </c>
      <c r="M188" s="794">
        <v>41831</v>
      </c>
    </row>
    <row r="189" spans="2:13" ht="34.5" customHeight="1">
      <c r="B189" s="796">
        <v>263</v>
      </c>
      <c r="C189" s="794">
        <v>41810</v>
      </c>
      <c r="D189" s="796">
        <v>2993</v>
      </c>
      <c r="E189" s="801" t="s">
        <v>45</v>
      </c>
      <c r="F189" s="796" t="s">
        <v>195</v>
      </c>
      <c r="G189" s="806">
        <v>1760</v>
      </c>
      <c r="H189" s="806">
        <v>300</v>
      </c>
      <c r="I189" s="796">
        <v>1793</v>
      </c>
      <c r="J189" s="796">
        <v>23</v>
      </c>
      <c r="K189" s="794">
        <v>41812</v>
      </c>
      <c r="L189" s="794">
        <v>41818</v>
      </c>
      <c r="M189" s="794">
        <v>41831</v>
      </c>
    </row>
    <row r="190" spans="2:13" ht="34.5" customHeight="1">
      <c r="B190" s="796">
        <v>264</v>
      </c>
      <c r="C190" s="794">
        <v>41810</v>
      </c>
      <c r="D190" s="796">
        <v>2992</v>
      </c>
      <c r="E190" s="801" t="s">
        <v>939</v>
      </c>
      <c r="F190" s="796" t="s">
        <v>195</v>
      </c>
      <c r="G190" s="806">
        <v>1760</v>
      </c>
      <c r="H190" s="806">
        <v>300</v>
      </c>
      <c r="I190" s="796">
        <v>1794</v>
      </c>
      <c r="J190" s="796">
        <v>23</v>
      </c>
      <c r="K190" s="794">
        <v>41812</v>
      </c>
      <c r="L190" s="794">
        <v>41818</v>
      </c>
      <c r="M190" s="794">
        <v>41831</v>
      </c>
    </row>
    <row r="191" spans="2:13" ht="34.5" customHeight="1">
      <c r="B191" s="796">
        <v>265</v>
      </c>
      <c r="C191" s="794">
        <v>41813</v>
      </c>
      <c r="D191" s="796">
        <v>3039</v>
      </c>
      <c r="E191" s="801" t="s">
        <v>897</v>
      </c>
      <c r="F191" s="796" t="s">
        <v>202</v>
      </c>
      <c r="G191" s="806">
        <v>320</v>
      </c>
      <c r="H191" s="806">
        <v>90</v>
      </c>
      <c r="I191" s="796">
        <v>1818</v>
      </c>
      <c r="J191" s="796">
        <v>16</v>
      </c>
      <c r="K191" s="794">
        <v>41823</v>
      </c>
      <c r="L191" s="794">
        <v>41824</v>
      </c>
      <c r="M191" s="794">
        <v>41838</v>
      </c>
    </row>
    <row r="192" spans="2:13" ht="34.5" customHeight="1">
      <c r="B192" s="796">
        <v>266</v>
      </c>
      <c r="C192" s="794">
        <v>41813</v>
      </c>
      <c r="D192" s="796">
        <v>3313</v>
      </c>
      <c r="E192" s="801" t="s">
        <v>25</v>
      </c>
      <c r="F192" s="796" t="s">
        <v>201</v>
      </c>
      <c r="G192" s="806">
        <v>1280</v>
      </c>
      <c r="H192" s="806"/>
      <c r="I192" s="796">
        <v>1828</v>
      </c>
      <c r="J192" s="796">
        <v>53</v>
      </c>
      <c r="K192" s="794">
        <v>41828</v>
      </c>
      <c r="L192" s="794">
        <v>41832</v>
      </c>
      <c r="M192" s="794">
        <v>41845</v>
      </c>
    </row>
    <row r="193" spans="2:13" ht="34.5" customHeight="1">
      <c r="B193" s="796">
        <v>267</v>
      </c>
      <c r="C193" s="794">
        <v>41813</v>
      </c>
      <c r="D193" s="796">
        <v>3312</v>
      </c>
      <c r="E193" s="801" t="s">
        <v>555</v>
      </c>
      <c r="F193" s="796" t="s">
        <v>201</v>
      </c>
      <c r="G193" s="806">
        <v>1280</v>
      </c>
      <c r="H193" s="806"/>
      <c r="I193" s="796">
        <v>1829</v>
      </c>
      <c r="J193" s="796">
        <v>53</v>
      </c>
      <c r="K193" s="794">
        <v>41828</v>
      </c>
      <c r="L193" s="794">
        <v>41834</v>
      </c>
      <c r="M193" s="794">
        <v>41850</v>
      </c>
    </row>
    <row r="194" spans="2:13" ht="34.5" customHeight="1">
      <c r="B194" s="796">
        <v>268</v>
      </c>
      <c r="C194" s="794">
        <v>41813</v>
      </c>
      <c r="D194" s="796">
        <v>3314</v>
      </c>
      <c r="E194" s="801" t="s">
        <v>879</v>
      </c>
      <c r="F194" s="796" t="s">
        <v>201</v>
      </c>
      <c r="G194" s="806">
        <v>1600</v>
      </c>
      <c r="H194" s="806"/>
      <c r="I194" s="796">
        <v>1830</v>
      </c>
      <c r="J194" s="796">
        <v>53</v>
      </c>
      <c r="K194" s="794">
        <v>41828</v>
      </c>
      <c r="L194" s="794">
        <v>41833</v>
      </c>
      <c r="M194" s="794">
        <v>41845</v>
      </c>
    </row>
    <row r="195" spans="2:13" ht="34.5" customHeight="1">
      <c r="B195" s="796">
        <v>269</v>
      </c>
      <c r="C195" s="794">
        <v>41813</v>
      </c>
      <c r="D195" s="796">
        <v>3045</v>
      </c>
      <c r="E195" s="801" t="s">
        <v>59</v>
      </c>
      <c r="F195" s="808" t="s">
        <v>953</v>
      </c>
      <c r="G195" s="806">
        <v>1280</v>
      </c>
      <c r="H195" s="806">
        <v>200</v>
      </c>
      <c r="I195" s="796">
        <v>1834</v>
      </c>
      <c r="J195" s="796">
        <v>45</v>
      </c>
      <c r="K195" s="794">
        <v>41814</v>
      </c>
      <c r="L195" s="794">
        <v>41818</v>
      </c>
      <c r="M195" s="794">
        <v>41831</v>
      </c>
    </row>
    <row r="196" spans="2:13" ht="34.5" customHeight="1">
      <c r="B196" s="796">
        <v>270</v>
      </c>
      <c r="C196" s="794">
        <v>41814</v>
      </c>
      <c r="D196" s="796">
        <v>3051</v>
      </c>
      <c r="E196" s="801" t="s">
        <v>905</v>
      </c>
      <c r="F196" s="796" t="s">
        <v>195</v>
      </c>
      <c r="G196" s="806">
        <v>1280</v>
      </c>
      <c r="H196" s="806"/>
      <c r="I196" s="796">
        <v>1840</v>
      </c>
      <c r="J196" s="796">
        <v>45</v>
      </c>
      <c r="K196" s="794">
        <v>41815</v>
      </c>
      <c r="L196" s="794">
        <v>41819</v>
      </c>
      <c r="M196" s="794">
        <v>41831</v>
      </c>
    </row>
    <row r="197" spans="2:13" ht="34.5" customHeight="1">
      <c r="B197" s="796">
        <v>271</v>
      </c>
      <c r="C197" s="794">
        <v>41814</v>
      </c>
      <c r="D197" s="796">
        <v>3048</v>
      </c>
      <c r="E197" s="801" t="s">
        <v>695</v>
      </c>
      <c r="F197" s="796" t="s">
        <v>954</v>
      </c>
      <c r="G197" s="806">
        <v>1120</v>
      </c>
      <c r="H197" s="806">
        <v>200</v>
      </c>
      <c r="I197" s="796">
        <v>1835</v>
      </c>
      <c r="J197" s="796">
        <v>25</v>
      </c>
      <c r="K197" s="811">
        <v>41822</v>
      </c>
      <c r="L197" s="812" t="s">
        <v>974</v>
      </c>
      <c r="M197" s="794">
        <v>41838</v>
      </c>
    </row>
    <row r="198" spans="2:13" ht="34.5" customHeight="1">
      <c r="B198" s="796">
        <v>272</v>
      </c>
      <c r="C198" s="794">
        <v>41814</v>
      </c>
      <c r="D198" s="796">
        <v>3046</v>
      </c>
      <c r="E198" s="801" t="s">
        <v>5</v>
      </c>
      <c r="F198" s="796" t="s">
        <v>954</v>
      </c>
      <c r="G198" s="806">
        <v>1600</v>
      </c>
      <c r="H198" s="806">
        <v>200</v>
      </c>
      <c r="I198" s="796">
        <v>1836</v>
      </c>
      <c r="J198" s="796">
        <v>25</v>
      </c>
      <c r="K198" s="794">
        <v>41819</v>
      </c>
      <c r="L198" s="794">
        <v>41825</v>
      </c>
      <c r="M198" s="794">
        <v>41838</v>
      </c>
    </row>
    <row r="199" spans="2:13" ht="34.5" customHeight="1">
      <c r="B199" s="796">
        <v>273</v>
      </c>
      <c r="C199" s="899" t="s">
        <v>232</v>
      </c>
      <c r="D199" s="900"/>
      <c r="E199" s="900"/>
      <c r="F199" s="900"/>
      <c r="G199" s="900"/>
      <c r="H199" s="900"/>
      <c r="I199" s="900"/>
      <c r="J199" s="900"/>
      <c r="K199" s="900"/>
      <c r="L199" s="900"/>
      <c r="M199" s="901"/>
    </row>
    <row r="200" spans="2:13" ht="34.5" customHeight="1">
      <c r="B200" s="796">
        <v>274</v>
      </c>
      <c r="C200" s="794" t="s">
        <v>876</v>
      </c>
      <c r="D200" s="796">
        <v>3181</v>
      </c>
      <c r="E200" s="801" t="s">
        <v>936</v>
      </c>
      <c r="F200" s="796" t="s">
        <v>200</v>
      </c>
      <c r="G200" s="806">
        <v>1760</v>
      </c>
      <c r="H200" s="806">
        <v>150</v>
      </c>
      <c r="I200" s="796">
        <v>1871</v>
      </c>
      <c r="J200" s="796">
        <v>23</v>
      </c>
      <c r="K200" s="794" t="s">
        <v>975</v>
      </c>
      <c r="L200" s="812" t="s">
        <v>974</v>
      </c>
      <c r="M200" s="794">
        <v>41838</v>
      </c>
    </row>
    <row r="201" spans="2:13" ht="34.5" customHeight="1">
      <c r="B201" s="796">
        <v>275</v>
      </c>
      <c r="C201" s="794" t="s">
        <v>876</v>
      </c>
      <c r="D201" s="796">
        <v>3182</v>
      </c>
      <c r="E201" s="801" t="s">
        <v>923</v>
      </c>
      <c r="F201" s="796" t="s">
        <v>200</v>
      </c>
      <c r="G201" s="806">
        <v>1760</v>
      </c>
      <c r="H201" s="806">
        <v>150</v>
      </c>
      <c r="I201" s="796">
        <v>1872</v>
      </c>
      <c r="J201" s="796">
        <v>23</v>
      </c>
      <c r="K201" s="794" t="s">
        <v>975</v>
      </c>
      <c r="L201" s="812" t="s">
        <v>974</v>
      </c>
      <c r="M201" s="794">
        <v>41838</v>
      </c>
    </row>
    <row r="202" spans="2:13" ht="34.5" customHeight="1">
      <c r="B202" s="796">
        <v>276</v>
      </c>
      <c r="C202" s="794" t="s">
        <v>876</v>
      </c>
      <c r="D202" s="796">
        <v>3183</v>
      </c>
      <c r="E202" s="801" t="s">
        <v>922</v>
      </c>
      <c r="F202" s="796" t="s">
        <v>955</v>
      </c>
      <c r="G202" s="806">
        <v>1760</v>
      </c>
      <c r="H202" s="806">
        <v>300</v>
      </c>
      <c r="I202" s="796">
        <v>1873</v>
      </c>
      <c r="J202" s="796">
        <v>23</v>
      </c>
      <c r="K202" s="794" t="s">
        <v>975</v>
      </c>
      <c r="L202" s="812" t="s">
        <v>974</v>
      </c>
      <c r="M202" s="794">
        <v>41838</v>
      </c>
    </row>
    <row r="203" spans="2:13" ht="34.5" customHeight="1">
      <c r="B203" s="796">
        <v>277</v>
      </c>
      <c r="C203" s="796" t="s">
        <v>876</v>
      </c>
      <c r="D203" s="796">
        <v>3184</v>
      </c>
      <c r="E203" s="801" t="s">
        <v>921</v>
      </c>
      <c r="F203" s="796" t="s">
        <v>955</v>
      </c>
      <c r="G203" s="806">
        <v>1760</v>
      </c>
      <c r="H203" s="806">
        <v>300</v>
      </c>
      <c r="I203" s="796">
        <v>1874</v>
      </c>
      <c r="J203" s="796">
        <v>23</v>
      </c>
      <c r="K203" s="794" t="s">
        <v>975</v>
      </c>
      <c r="L203" s="812" t="s">
        <v>974</v>
      </c>
      <c r="M203" s="794">
        <v>41838</v>
      </c>
    </row>
    <row r="204" spans="2:13" ht="34.5" customHeight="1">
      <c r="B204" s="796">
        <v>278</v>
      </c>
      <c r="C204" s="796" t="s">
        <v>876</v>
      </c>
      <c r="D204" s="796">
        <v>3185</v>
      </c>
      <c r="E204" s="801" t="s">
        <v>888</v>
      </c>
      <c r="F204" s="796" t="s">
        <v>201</v>
      </c>
      <c r="G204" s="806">
        <v>320</v>
      </c>
      <c r="H204" s="806"/>
      <c r="I204" s="796">
        <v>1875</v>
      </c>
      <c r="J204" s="796">
        <v>53</v>
      </c>
      <c r="K204" s="812" t="s">
        <v>976</v>
      </c>
      <c r="L204" s="812" t="s">
        <v>977</v>
      </c>
      <c r="M204" s="794">
        <v>41836</v>
      </c>
    </row>
    <row r="205" spans="2:13" ht="34.5" customHeight="1">
      <c r="B205" s="796">
        <v>279</v>
      </c>
      <c r="C205" s="796" t="s">
        <v>876</v>
      </c>
      <c r="D205" s="796">
        <v>3186</v>
      </c>
      <c r="E205" s="801" t="s">
        <v>940</v>
      </c>
      <c r="F205" s="796" t="s">
        <v>201</v>
      </c>
      <c r="G205" s="806">
        <v>1280</v>
      </c>
      <c r="H205" s="806"/>
      <c r="I205" s="796">
        <v>1876</v>
      </c>
      <c r="J205" s="796">
        <v>44</v>
      </c>
      <c r="K205" s="794" t="s">
        <v>978</v>
      </c>
      <c r="L205" s="794" t="s">
        <v>979</v>
      </c>
      <c r="M205" s="794">
        <v>41831</v>
      </c>
    </row>
    <row r="206" spans="2:13" ht="34.5" customHeight="1">
      <c r="B206" s="796">
        <v>280</v>
      </c>
      <c r="C206" s="796" t="s">
        <v>877</v>
      </c>
      <c r="D206" s="796">
        <v>3198</v>
      </c>
      <c r="E206" s="801" t="s">
        <v>44</v>
      </c>
      <c r="F206" s="796" t="s">
        <v>207</v>
      </c>
      <c r="G206" s="806">
        <v>1760</v>
      </c>
      <c r="H206" s="806">
        <v>300</v>
      </c>
      <c r="I206" s="796">
        <v>1886</v>
      </c>
      <c r="J206" s="796">
        <v>23</v>
      </c>
      <c r="K206" s="794" t="s">
        <v>975</v>
      </c>
      <c r="L206" s="812" t="s">
        <v>974</v>
      </c>
      <c r="M206" s="794">
        <v>41838</v>
      </c>
    </row>
    <row r="207" spans="2:13" ht="34.5" customHeight="1">
      <c r="B207" s="796">
        <v>281</v>
      </c>
      <c r="C207" s="796" t="s">
        <v>877</v>
      </c>
      <c r="D207" s="729">
        <v>3199</v>
      </c>
      <c r="E207" s="801" t="s">
        <v>29</v>
      </c>
      <c r="F207" s="796" t="s">
        <v>207</v>
      </c>
      <c r="G207" s="806">
        <v>1760</v>
      </c>
      <c r="H207" s="806">
        <v>300</v>
      </c>
      <c r="I207" s="796">
        <v>1888</v>
      </c>
      <c r="J207" s="796">
        <v>23</v>
      </c>
      <c r="K207" s="794" t="s">
        <v>975</v>
      </c>
      <c r="L207" s="812" t="s">
        <v>974</v>
      </c>
      <c r="M207" s="794">
        <v>41838</v>
      </c>
    </row>
    <row r="208" spans="2:13" ht="34.5" customHeight="1">
      <c r="B208" s="796">
        <v>282</v>
      </c>
      <c r="C208" s="796" t="s">
        <v>877</v>
      </c>
      <c r="D208" s="729">
        <v>3200</v>
      </c>
      <c r="E208" s="801" t="s">
        <v>878</v>
      </c>
      <c r="F208" s="796" t="s">
        <v>207</v>
      </c>
      <c r="G208" s="806">
        <v>1760</v>
      </c>
      <c r="H208" s="806">
        <v>300</v>
      </c>
      <c r="I208" s="796">
        <v>1890</v>
      </c>
      <c r="J208" s="796">
        <v>23</v>
      </c>
      <c r="K208" s="794" t="s">
        <v>975</v>
      </c>
      <c r="L208" s="812" t="s">
        <v>974</v>
      </c>
      <c r="M208" s="794">
        <v>41838</v>
      </c>
    </row>
    <row r="209" spans="2:13" ht="34.5" customHeight="1">
      <c r="B209" s="796">
        <v>283</v>
      </c>
      <c r="C209" s="796" t="s">
        <v>877</v>
      </c>
      <c r="D209" s="729">
        <v>3237</v>
      </c>
      <c r="E209" s="801" t="s">
        <v>890</v>
      </c>
      <c r="F209" s="796" t="s">
        <v>954</v>
      </c>
      <c r="G209" s="806">
        <v>800</v>
      </c>
      <c r="H209" s="806">
        <v>200</v>
      </c>
      <c r="I209" s="796">
        <v>1902</v>
      </c>
      <c r="J209" s="796">
        <v>25</v>
      </c>
      <c r="K209" s="794" t="s">
        <v>980</v>
      </c>
      <c r="L209" s="812" t="s">
        <v>981</v>
      </c>
      <c r="M209" s="794">
        <v>41837</v>
      </c>
    </row>
    <row r="210" spans="5:10" ht="34.5" customHeight="1">
      <c r="E210" s="803"/>
      <c r="F210" s="803"/>
      <c r="G210" s="803"/>
      <c r="H210" s="803"/>
      <c r="J210" s="803"/>
    </row>
    <row r="211" spans="5:10" ht="34.5" customHeight="1">
      <c r="E211" s="803"/>
      <c r="F211" s="803"/>
      <c r="G211" s="803"/>
      <c r="H211" s="803"/>
      <c r="J211" s="803"/>
    </row>
    <row r="212" spans="5:10" ht="34.5" customHeight="1">
      <c r="E212" s="803"/>
      <c r="F212" s="803"/>
      <c r="G212" s="803"/>
      <c r="H212" s="803"/>
      <c r="J212" s="803"/>
    </row>
    <row r="213" spans="5:10" ht="34.5" customHeight="1">
      <c r="E213" s="803"/>
      <c r="F213" s="803"/>
      <c r="G213" s="803"/>
      <c r="H213" s="803"/>
      <c r="J213" s="803"/>
    </row>
    <row r="214" spans="5:10" ht="34.5" customHeight="1">
      <c r="E214" s="803"/>
      <c r="F214" s="803"/>
      <c r="G214" s="803"/>
      <c r="H214" s="803"/>
      <c r="J214" s="803"/>
    </row>
    <row r="215" spans="5:10" ht="34.5" customHeight="1">
      <c r="E215" s="803"/>
      <c r="F215" s="803"/>
      <c r="G215" s="803"/>
      <c r="H215" s="803"/>
      <c r="J215" s="803"/>
    </row>
    <row r="216" spans="5:10" ht="34.5" customHeight="1">
      <c r="E216" s="803"/>
      <c r="F216" s="803"/>
      <c r="G216" s="803"/>
      <c r="H216" s="803"/>
      <c r="J216" s="803"/>
    </row>
    <row r="217" spans="5:10" ht="34.5" customHeight="1">
      <c r="E217" s="803"/>
      <c r="F217" s="803"/>
      <c r="G217" s="803"/>
      <c r="H217" s="803"/>
      <c r="J217" s="803"/>
    </row>
    <row r="218" spans="5:10" ht="34.5" customHeight="1">
      <c r="E218" s="803"/>
      <c r="F218" s="803"/>
      <c r="G218" s="803"/>
      <c r="H218" s="803"/>
      <c r="J218" s="803"/>
    </row>
    <row r="219" spans="5:10" ht="34.5" customHeight="1">
      <c r="E219" s="803"/>
      <c r="F219" s="803"/>
      <c r="G219" s="803"/>
      <c r="H219" s="803"/>
      <c r="J219" s="803"/>
    </row>
    <row r="220" spans="6:7" ht="34.5" customHeight="1">
      <c r="F220" s="803"/>
      <c r="G220" s="803"/>
    </row>
    <row r="221" spans="6:7" ht="34.5" customHeight="1">
      <c r="F221" s="803"/>
      <c r="G221" s="803"/>
    </row>
    <row r="222" spans="6:7" ht="34.5" customHeight="1">
      <c r="F222" s="803"/>
      <c r="G222" s="803"/>
    </row>
    <row r="223" spans="6:7" ht="34.5" customHeight="1">
      <c r="F223" s="803"/>
      <c r="G223" s="803"/>
    </row>
  </sheetData>
  <sheetProtection/>
  <mergeCells count="7">
    <mergeCell ref="C199:M199"/>
    <mergeCell ref="C103:M103"/>
    <mergeCell ref="C63:M63"/>
    <mergeCell ref="B1:M1"/>
    <mergeCell ref="B2:M2"/>
    <mergeCell ref="C39:M39"/>
    <mergeCell ref="C183:M1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T173"/>
  <sheetViews>
    <sheetView zoomScale="70" zoomScaleNormal="70" zoomScalePageLayoutView="0" workbookViewId="0" topLeftCell="A1">
      <pane ySplit="1" topLeftCell="A161" activePane="bottomLeft" state="frozen"/>
      <selection pane="topLeft" activeCell="A1" sqref="A1"/>
      <selection pane="bottomLeft" activeCell="C167" sqref="C167:M167"/>
    </sheetView>
  </sheetViews>
  <sheetFormatPr defaultColWidth="11.421875" defaultRowHeight="34.5" customHeight="1"/>
  <cols>
    <col min="1" max="1" width="11.421875" style="688" customWidth="1"/>
    <col min="2" max="2" width="12.28125" style="688" customWidth="1"/>
    <col min="3" max="3" width="18.140625" style="688" customWidth="1"/>
    <col min="4" max="4" width="21.8515625" style="697" customWidth="1"/>
    <col min="5" max="5" width="54.7109375" style="688" customWidth="1"/>
    <col min="6" max="6" width="34.28125" style="688" customWidth="1"/>
    <col min="7" max="8" width="21.00390625" style="688" customWidth="1"/>
    <col min="9" max="9" width="15.57421875" style="688" customWidth="1"/>
    <col min="10" max="10" width="12.7109375" style="688" customWidth="1"/>
    <col min="11" max="13" width="19.140625" style="688" customWidth="1"/>
    <col min="14" max="16384" width="11.421875" style="688" customWidth="1"/>
  </cols>
  <sheetData>
    <row r="1" spans="2:13" ht="34.5" customHeight="1">
      <c r="B1" s="894" t="s">
        <v>982</v>
      </c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</row>
    <row r="2" spans="2:13" ht="31.5" customHeight="1" thickBot="1"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</row>
    <row r="3" spans="2:13" ht="55.5" customHeight="1" thickBot="1">
      <c r="B3" s="683" t="s">
        <v>64</v>
      </c>
      <c r="C3" s="682" t="s">
        <v>63</v>
      </c>
      <c r="D3" s="683" t="s">
        <v>65</v>
      </c>
      <c r="E3" s="684" t="s">
        <v>66</v>
      </c>
      <c r="F3" s="684" t="s">
        <v>67</v>
      </c>
      <c r="G3" s="685" t="s">
        <v>866</v>
      </c>
      <c r="H3" s="685" t="s">
        <v>867</v>
      </c>
      <c r="I3" s="686" t="s">
        <v>69</v>
      </c>
      <c r="J3" s="687" t="s">
        <v>70</v>
      </c>
      <c r="K3" s="684" t="s">
        <v>71</v>
      </c>
      <c r="L3" s="684" t="s">
        <v>72</v>
      </c>
      <c r="M3" s="684" t="s">
        <v>73</v>
      </c>
    </row>
    <row r="4" spans="2:13" ht="34.5" customHeight="1">
      <c r="B4" s="695">
        <v>283</v>
      </c>
      <c r="C4" s="825" t="s">
        <v>977</v>
      </c>
      <c r="D4" s="841">
        <v>3311</v>
      </c>
      <c r="E4" s="813" t="s">
        <v>87</v>
      </c>
      <c r="F4" s="819" t="s">
        <v>195</v>
      </c>
      <c r="G4" s="821">
        <v>800</v>
      </c>
      <c r="H4" s="821">
        <v>200</v>
      </c>
      <c r="I4" s="819">
        <v>1911</v>
      </c>
      <c r="J4" s="819">
        <v>25</v>
      </c>
      <c r="K4" s="824">
        <v>41797</v>
      </c>
      <c r="L4" s="825" t="s">
        <v>1037</v>
      </c>
      <c r="M4" s="840">
        <v>41843</v>
      </c>
    </row>
    <row r="5" spans="2:13" ht="34.5" customHeight="1">
      <c r="B5" s="695">
        <v>284</v>
      </c>
      <c r="C5" s="825" t="s">
        <v>977</v>
      </c>
      <c r="D5" s="819">
        <v>3317</v>
      </c>
      <c r="E5" s="813" t="s">
        <v>883</v>
      </c>
      <c r="F5" s="819" t="s">
        <v>199</v>
      </c>
      <c r="G5" s="821">
        <v>1280</v>
      </c>
      <c r="H5" s="821"/>
      <c r="I5" s="819">
        <v>1912</v>
      </c>
      <c r="J5" s="819">
        <v>53</v>
      </c>
      <c r="K5" s="826" t="s">
        <v>1038</v>
      </c>
      <c r="L5" s="825" t="s">
        <v>1039</v>
      </c>
      <c r="M5" s="840">
        <v>41856</v>
      </c>
    </row>
    <row r="6" spans="2:13" ht="34.5" customHeight="1">
      <c r="B6" s="695">
        <v>285</v>
      </c>
      <c r="C6" s="825" t="s">
        <v>977</v>
      </c>
      <c r="D6" s="819">
        <v>3426</v>
      </c>
      <c r="E6" s="813" t="s">
        <v>38</v>
      </c>
      <c r="F6" s="819" t="s">
        <v>199</v>
      </c>
      <c r="G6" s="821">
        <v>1280</v>
      </c>
      <c r="H6" s="821"/>
      <c r="I6" s="819">
        <v>1913</v>
      </c>
      <c r="J6" s="819">
        <v>53</v>
      </c>
      <c r="K6" s="826" t="s">
        <v>1038</v>
      </c>
      <c r="L6" s="825" t="s">
        <v>1039</v>
      </c>
      <c r="M6" s="840">
        <v>41856</v>
      </c>
    </row>
    <row r="7" spans="2:13" ht="34.5" customHeight="1">
      <c r="B7" s="695">
        <v>286</v>
      </c>
      <c r="C7" s="827">
        <v>41827</v>
      </c>
      <c r="D7" s="819">
        <v>3351</v>
      </c>
      <c r="E7" s="813" t="s">
        <v>3</v>
      </c>
      <c r="F7" s="819" t="s">
        <v>192</v>
      </c>
      <c r="G7" s="821">
        <v>640</v>
      </c>
      <c r="H7" s="821"/>
      <c r="I7" s="819">
        <v>1954</v>
      </c>
      <c r="J7" s="819">
        <v>10</v>
      </c>
      <c r="K7" s="824">
        <v>41829</v>
      </c>
      <c r="L7" s="827">
        <v>41832</v>
      </c>
      <c r="M7" s="840">
        <v>41845</v>
      </c>
    </row>
    <row r="8" spans="2:13" ht="34.5" customHeight="1">
      <c r="B8" s="695">
        <v>287</v>
      </c>
      <c r="C8" s="827">
        <v>41827</v>
      </c>
      <c r="D8" s="819">
        <v>3352</v>
      </c>
      <c r="E8" s="813" t="s">
        <v>635</v>
      </c>
      <c r="F8" s="819" t="s">
        <v>190</v>
      </c>
      <c r="G8" s="821">
        <v>640</v>
      </c>
      <c r="H8" s="821"/>
      <c r="I8" s="819">
        <v>1963</v>
      </c>
      <c r="J8" s="819">
        <v>25</v>
      </c>
      <c r="K8" s="825" t="s">
        <v>1040</v>
      </c>
      <c r="L8" s="825" t="s">
        <v>1041</v>
      </c>
      <c r="M8" s="840">
        <v>41845</v>
      </c>
    </row>
    <row r="9" spans="2:13" ht="34.5" customHeight="1">
      <c r="B9" s="695">
        <v>288</v>
      </c>
      <c r="C9" s="827">
        <v>41827</v>
      </c>
      <c r="D9" s="819">
        <v>3353</v>
      </c>
      <c r="E9" s="813" t="s">
        <v>983</v>
      </c>
      <c r="F9" s="819" t="s">
        <v>1028</v>
      </c>
      <c r="G9" s="821">
        <v>640</v>
      </c>
      <c r="H9" s="813"/>
      <c r="I9" s="819">
        <v>1964</v>
      </c>
      <c r="J9" s="819">
        <v>10</v>
      </c>
      <c r="K9" s="827" t="s">
        <v>1042</v>
      </c>
      <c r="L9" s="827" t="s">
        <v>1038</v>
      </c>
      <c r="M9" s="840">
        <v>41851</v>
      </c>
    </row>
    <row r="10" spans="2:13" ht="34.5" customHeight="1">
      <c r="B10" s="695">
        <v>289</v>
      </c>
      <c r="C10" s="825" t="s">
        <v>1040</v>
      </c>
      <c r="D10" s="819">
        <v>3467</v>
      </c>
      <c r="E10" s="813" t="s">
        <v>984</v>
      </c>
      <c r="F10" s="819" t="s">
        <v>192</v>
      </c>
      <c r="G10" s="821">
        <v>800</v>
      </c>
      <c r="H10" s="813"/>
      <c r="I10" s="819">
        <v>2018</v>
      </c>
      <c r="J10" s="819">
        <v>25</v>
      </c>
      <c r="K10" s="825" t="s">
        <v>1043</v>
      </c>
      <c r="L10" s="825" t="s">
        <v>1044</v>
      </c>
      <c r="M10" s="840">
        <v>41862</v>
      </c>
    </row>
    <row r="11" spans="2:13" ht="34.5" customHeight="1">
      <c r="B11" s="695">
        <v>290</v>
      </c>
      <c r="C11" s="825" t="s">
        <v>1040</v>
      </c>
      <c r="D11" s="819">
        <v>3466</v>
      </c>
      <c r="E11" s="813" t="s">
        <v>879</v>
      </c>
      <c r="F11" s="819" t="s">
        <v>192</v>
      </c>
      <c r="G11" s="821">
        <v>1440</v>
      </c>
      <c r="H11" s="813"/>
      <c r="I11" s="819">
        <v>2019</v>
      </c>
      <c r="J11" s="819">
        <v>25</v>
      </c>
      <c r="K11" s="825" t="s">
        <v>1043</v>
      </c>
      <c r="L11" s="825" t="s">
        <v>1045</v>
      </c>
      <c r="M11" s="840">
        <v>41863</v>
      </c>
    </row>
    <row r="12" spans="2:13" ht="39.75" customHeight="1">
      <c r="B12" s="695">
        <v>291</v>
      </c>
      <c r="C12" s="825" t="s">
        <v>1040</v>
      </c>
      <c r="D12" s="819">
        <v>3468</v>
      </c>
      <c r="E12" s="813" t="s">
        <v>695</v>
      </c>
      <c r="F12" s="819" t="s">
        <v>192</v>
      </c>
      <c r="G12" s="821">
        <v>800</v>
      </c>
      <c r="H12" s="813"/>
      <c r="I12" s="819">
        <v>2020</v>
      </c>
      <c r="J12" s="819">
        <v>25</v>
      </c>
      <c r="K12" s="825" t="s">
        <v>1046</v>
      </c>
      <c r="L12" s="827">
        <v>41846</v>
      </c>
      <c r="M12" s="840">
        <v>41863</v>
      </c>
    </row>
    <row r="13" spans="2:13" ht="39.75" customHeight="1">
      <c r="B13" s="695">
        <v>292</v>
      </c>
      <c r="C13" s="825" t="s">
        <v>1040</v>
      </c>
      <c r="D13" s="819">
        <v>3427</v>
      </c>
      <c r="E13" s="813" t="s">
        <v>985</v>
      </c>
      <c r="F13" s="819" t="s">
        <v>147</v>
      </c>
      <c r="G13" s="821">
        <v>1760</v>
      </c>
      <c r="H13" s="821">
        <v>150</v>
      </c>
      <c r="I13" s="819">
        <v>2026</v>
      </c>
      <c r="J13" s="819">
        <v>23</v>
      </c>
      <c r="K13" s="825" t="s">
        <v>1041</v>
      </c>
      <c r="L13" s="825" t="s">
        <v>1039</v>
      </c>
      <c r="M13" s="840">
        <v>41856</v>
      </c>
    </row>
    <row r="14" spans="2:13" ht="34.5" customHeight="1">
      <c r="B14" s="695">
        <v>293</v>
      </c>
      <c r="C14" s="825" t="s">
        <v>1040</v>
      </c>
      <c r="D14" s="819">
        <v>3428</v>
      </c>
      <c r="E14" s="813" t="s">
        <v>986</v>
      </c>
      <c r="F14" s="819" t="s">
        <v>147</v>
      </c>
      <c r="G14" s="821">
        <v>1760</v>
      </c>
      <c r="H14" s="821">
        <v>150</v>
      </c>
      <c r="I14" s="819">
        <v>2028</v>
      </c>
      <c r="J14" s="819">
        <v>23</v>
      </c>
      <c r="K14" s="825" t="s">
        <v>1041</v>
      </c>
      <c r="L14" s="825" t="s">
        <v>1039</v>
      </c>
      <c r="M14" s="840">
        <v>41856</v>
      </c>
    </row>
    <row r="15" spans="2:13" ht="34.5" customHeight="1">
      <c r="B15" s="695">
        <v>294</v>
      </c>
      <c r="C15" s="825" t="s">
        <v>1040</v>
      </c>
      <c r="D15" s="819">
        <v>3429</v>
      </c>
      <c r="E15" s="813" t="s">
        <v>987</v>
      </c>
      <c r="F15" s="819" t="s">
        <v>147</v>
      </c>
      <c r="G15" s="821">
        <v>1760</v>
      </c>
      <c r="H15" s="821">
        <v>150</v>
      </c>
      <c r="I15" s="819">
        <v>2027</v>
      </c>
      <c r="J15" s="819">
        <v>23</v>
      </c>
      <c r="K15" s="825" t="s">
        <v>1041</v>
      </c>
      <c r="L15" s="825" t="s">
        <v>1039</v>
      </c>
      <c r="M15" s="840">
        <v>41856</v>
      </c>
    </row>
    <row r="16" spans="2:13" ht="34.5" customHeight="1">
      <c r="B16" s="695">
        <v>295</v>
      </c>
      <c r="C16" s="825" t="s">
        <v>1040</v>
      </c>
      <c r="D16" s="819">
        <v>3430</v>
      </c>
      <c r="E16" s="813" t="s">
        <v>936</v>
      </c>
      <c r="F16" s="819" t="s">
        <v>147</v>
      </c>
      <c r="G16" s="821">
        <v>1760</v>
      </c>
      <c r="H16" s="821">
        <v>150</v>
      </c>
      <c r="I16" s="819">
        <v>2029</v>
      </c>
      <c r="J16" s="819">
        <v>23</v>
      </c>
      <c r="K16" s="825" t="s">
        <v>1041</v>
      </c>
      <c r="L16" s="825" t="s">
        <v>1039</v>
      </c>
      <c r="M16" s="840">
        <v>41856</v>
      </c>
    </row>
    <row r="17" spans="2:13" ht="34.5" customHeight="1">
      <c r="B17" s="695">
        <v>296</v>
      </c>
      <c r="C17" s="827">
        <v>41834</v>
      </c>
      <c r="D17" s="819">
        <v>3469</v>
      </c>
      <c r="E17" s="813" t="s">
        <v>878</v>
      </c>
      <c r="F17" s="819" t="s">
        <v>202</v>
      </c>
      <c r="G17" s="821">
        <v>1280</v>
      </c>
      <c r="H17" s="821">
        <v>150</v>
      </c>
      <c r="I17" s="819">
        <v>2050</v>
      </c>
      <c r="J17" s="819">
        <v>23</v>
      </c>
      <c r="K17" s="827">
        <v>41834</v>
      </c>
      <c r="L17" s="827">
        <v>41839</v>
      </c>
      <c r="M17" s="840">
        <v>41856</v>
      </c>
    </row>
    <row r="18" spans="2:13" ht="34.5" customHeight="1">
      <c r="B18" s="695">
        <v>297</v>
      </c>
      <c r="C18" s="827">
        <v>41834</v>
      </c>
      <c r="D18" s="819">
        <v>3470</v>
      </c>
      <c r="E18" s="813" t="s">
        <v>44</v>
      </c>
      <c r="F18" s="819" t="s">
        <v>202</v>
      </c>
      <c r="G18" s="821">
        <v>1280</v>
      </c>
      <c r="H18" s="821">
        <v>150</v>
      </c>
      <c r="I18" s="819">
        <v>2051</v>
      </c>
      <c r="J18" s="819">
        <v>23</v>
      </c>
      <c r="K18" s="827">
        <v>41834</v>
      </c>
      <c r="L18" s="827">
        <v>41839</v>
      </c>
      <c r="M18" s="840">
        <v>41856</v>
      </c>
    </row>
    <row r="19" spans="2:20" ht="34.5" customHeight="1">
      <c r="B19" s="695">
        <v>298</v>
      </c>
      <c r="C19" s="827">
        <v>41834</v>
      </c>
      <c r="D19" s="819">
        <v>3471</v>
      </c>
      <c r="E19" s="813" t="s">
        <v>45</v>
      </c>
      <c r="F19" s="819" t="s">
        <v>202</v>
      </c>
      <c r="G19" s="821">
        <v>1280</v>
      </c>
      <c r="H19" s="821">
        <v>150</v>
      </c>
      <c r="I19" s="819">
        <v>2052</v>
      </c>
      <c r="J19" s="819">
        <v>23</v>
      </c>
      <c r="K19" s="827">
        <v>41834</v>
      </c>
      <c r="L19" s="827">
        <v>41839</v>
      </c>
      <c r="M19" s="840">
        <v>41856</v>
      </c>
      <c r="N19" s="730"/>
      <c r="O19" s="730"/>
      <c r="P19" s="731"/>
      <c r="Q19" s="732"/>
      <c r="R19" s="732"/>
      <c r="S19" s="697"/>
      <c r="T19" s="697"/>
    </row>
    <row r="20" spans="2:13" s="789" customFormat="1" ht="34.5" customHeight="1">
      <c r="B20" s="695">
        <v>299</v>
      </c>
      <c r="C20" s="840">
        <v>41835</v>
      </c>
      <c r="D20" s="841">
        <v>3491</v>
      </c>
      <c r="E20" s="842" t="s">
        <v>988</v>
      </c>
      <c r="F20" s="841" t="s">
        <v>199</v>
      </c>
      <c r="G20" s="843">
        <v>480</v>
      </c>
      <c r="H20" s="842"/>
      <c r="I20" s="841">
        <v>2074</v>
      </c>
      <c r="J20" s="841">
        <v>10</v>
      </c>
      <c r="K20" s="840">
        <v>41840</v>
      </c>
      <c r="L20" s="840">
        <v>41841</v>
      </c>
      <c r="M20" s="840">
        <v>41857</v>
      </c>
    </row>
    <row r="21" spans="2:13" ht="34.5" customHeight="1">
      <c r="B21" s="695">
        <v>300</v>
      </c>
      <c r="C21" s="827">
        <v>41836</v>
      </c>
      <c r="D21" s="819">
        <v>3515</v>
      </c>
      <c r="E21" s="813" t="s">
        <v>989</v>
      </c>
      <c r="F21" s="819" t="s">
        <v>199</v>
      </c>
      <c r="G21" s="821">
        <v>1280</v>
      </c>
      <c r="H21" s="813"/>
      <c r="I21" s="819">
        <v>2081</v>
      </c>
      <c r="J21" s="819">
        <v>53</v>
      </c>
      <c r="K21" s="827">
        <v>41835</v>
      </c>
      <c r="L21" s="827">
        <v>41839</v>
      </c>
      <c r="M21" s="840">
        <v>41856</v>
      </c>
    </row>
    <row r="22" spans="2:13" ht="34.5" customHeight="1">
      <c r="B22" s="695">
        <v>301</v>
      </c>
      <c r="C22" s="827">
        <v>41841</v>
      </c>
      <c r="D22" s="819">
        <v>3605</v>
      </c>
      <c r="E22" s="813" t="s">
        <v>865</v>
      </c>
      <c r="F22" s="819" t="s">
        <v>204</v>
      </c>
      <c r="G22" s="821">
        <v>640</v>
      </c>
      <c r="H22" s="813"/>
      <c r="I22" s="819">
        <v>2153</v>
      </c>
      <c r="J22" s="819">
        <v>49</v>
      </c>
      <c r="K22" s="827">
        <v>41855</v>
      </c>
      <c r="L22" s="827">
        <v>41856</v>
      </c>
      <c r="M22" s="834">
        <v>41870</v>
      </c>
    </row>
    <row r="23" spans="2:13" ht="34.5" customHeight="1">
      <c r="B23" s="695">
        <v>302</v>
      </c>
      <c r="C23" s="827">
        <v>41842</v>
      </c>
      <c r="D23" s="819">
        <v>3610</v>
      </c>
      <c r="E23" s="813" t="s">
        <v>939</v>
      </c>
      <c r="F23" s="819" t="s">
        <v>196</v>
      </c>
      <c r="G23" s="821">
        <v>960</v>
      </c>
      <c r="H23" s="821">
        <v>300</v>
      </c>
      <c r="I23" s="819">
        <v>2155</v>
      </c>
      <c r="J23" s="819">
        <v>23</v>
      </c>
      <c r="K23" s="827">
        <v>41842</v>
      </c>
      <c r="L23" s="827">
        <v>41846</v>
      </c>
      <c r="M23" s="834">
        <v>41863</v>
      </c>
    </row>
    <row r="24" spans="2:13" ht="34.5" customHeight="1">
      <c r="B24" s="695">
        <v>303</v>
      </c>
      <c r="C24" s="827">
        <v>41842</v>
      </c>
      <c r="D24" s="819">
        <v>3611</v>
      </c>
      <c r="E24" s="813" t="s">
        <v>29</v>
      </c>
      <c r="F24" s="819" t="s">
        <v>196</v>
      </c>
      <c r="G24" s="821">
        <v>960</v>
      </c>
      <c r="H24" s="821">
        <v>300</v>
      </c>
      <c r="I24" s="819">
        <v>2156</v>
      </c>
      <c r="J24" s="819">
        <v>23</v>
      </c>
      <c r="K24" s="827">
        <v>41842</v>
      </c>
      <c r="L24" s="827">
        <v>41846</v>
      </c>
      <c r="M24" s="834">
        <v>41863</v>
      </c>
    </row>
    <row r="25" spans="2:13" ht="39.75" customHeight="1">
      <c r="B25" s="695">
        <v>304</v>
      </c>
      <c r="C25" s="827">
        <v>41842</v>
      </c>
      <c r="D25" s="819">
        <v>3612</v>
      </c>
      <c r="E25" s="813" t="s">
        <v>1091</v>
      </c>
      <c r="F25" s="819" t="s">
        <v>196</v>
      </c>
      <c r="G25" s="821">
        <v>960</v>
      </c>
      <c r="H25" s="821">
        <v>300</v>
      </c>
      <c r="I25" s="819">
        <v>2157</v>
      </c>
      <c r="J25" s="819">
        <v>23</v>
      </c>
      <c r="K25" s="827">
        <v>41842</v>
      </c>
      <c r="L25" s="827">
        <v>41846</v>
      </c>
      <c r="M25" s="834">
        <v>41863</v>
      </c>
    </row>
    <row r="26" spans="2:13" ht="34.5" customHeight="1">
      <c r="B26" s="695">
        <v>305</v>
      </c>
      <c r="C26" s="827">
        <v>41842</v>
      </c>
      <c r="D26" s="819">
        <v>3639</v>
      </c>
      <c r="E26" s="813" t="s">
        <v>990</v>
      </c>
      <c r="F26" s="819" t="s">
        <v>93</v>
      </c>
      <c r="G26" s="821">
        <v>1600</v>
      </c>
      <c r="H26" s="821">
        <v>180</v>
      </c>
      <c r="I26" s="819">
        <v>2167</v>
      </c>
      <c r="J26" s="819">
        <v>5</v>
      </c>
      <c r="K26" s="827">
        <v>41840</v>
      </c>
      <c r="L26" s="827">
        <v>41845</v>
      </c>
      <c r="M26" s="834">
        <v>41863</v>
      </c>
    </row>
    <row r="27" spans="2:13" ht="34.5" customHeight="1">
      <c r="B27" s="695">
        <v>306</v>
      </c>
      <c r="C27" s="827">
        <v>41850</v>
      </c>
      <c r="D27" s="819">
        <v>3842</v>
      </c>
      <c r="E27" s="813" t="s">
        <v>112</v>
      </c>
      <c r="F27" s="819" t="s">
        <v>205</v>
      </c>
      <c r="G27" s="821">
        <v>2240</v>
      </c>
      <c r="H27" s="821">
        <v>200</v>
      </c>
      <c r="I27" s="819">
        <v>2220</v>
      </c>
      <c r="J27" s="819">
        <v>17</v>
      </c>
      <c r="K27" s="827">
        <v>41849</v>
      </c>
      <c r="L27" s="827">
        <v>41856</v>
      </c>
      <c r="M27" s="834">
        <v>41870</v>
      </c>
    </row>
    <row r="28" spans="2:13" ht="34.5" customHeight="1">
      <c r="B28" s="695">
        <v>307</v>
      </c>
      <c r="C28" s="827">
        <v>41851</v>
      </c>
      <c r="D28" s="819">
        <v>3885</v>
      </c>
      <c r="E28" s="813" t="s">
        <v>899</v>
      </c>
      <c r="F28" s="819" t="s">
        <v>196</v>
      </c>
      <c r="G28" s="821">
        <v>640</v>
      </c>
      <c r="H28" s="821">
        <v>200</v>
      </c>
      <c r="I28" s="819">
        <v>2255</v>
      </c>
      <c r="J28" s="819">
        <v>10</v>
      </c>
      <c r="K28" s="827">
        <v>41857</v>
      </c>
      <c r="L28" s="827">
        <v>41859</v>
      </c>
      <c r="M28" s="834">
        <v>41873</v>
      </c>
    </row>
    <row r="29" spans="2:13" ht="34.5" customHeight="1">
      <c r="B29" s="695">
        <v>308</v>
      </c>
      <c r="C29" s="828">
        <v>41851</v>
      </c>
      <c r="D29" s="820">
        <v>3886</v>
      </c>
      <c r="E29" s="814" t="s">
        <v>485</v>
      </c>
      <c r="F29" s="820" t="s">
        <v>191</v>
      </c>
      <c r="G29" s="822">
        <v>480</v>
      </c>
      <c r="H29" s="821"/>
      <c r="I29" s="820">
        <v>2256</v>
      </c>
      <c r="J29" s="820">
        <v>10</v>
      </c>
      <c r="K29" s="828">
        <v>41851</v>
      </c>
      <c r="L29" s="828">
        <v>41852</v>
      </c>
      <c r="M29" s="835">
        <v>41866</v>
      </c>
    </row>
    <row r="30" spans="2:13" ht="41.25" customHeight="1">
      <c r="B30" s="695">
        <v>309</v>
      </c>
      <c r="C30" s="827">
        <v>41852</v>
      </c>
      <c r="D30" s="819">
        <v>3904</v>
      </c>
      <c r="E30" s="815" t="s">
        <v>991</v>
      </c>
      <c r="F30" s="819" t="s">
        <v>197</v>
      </c>
      <c r="G30" s="821">
        <v>640</v>
      </c>
      <c r="H30" s="821">
        <v>200</v>
      </c>
      <c r="I30" s="819">
        <v>2262</v>
      </c>
      <c r="J30" s="819">
        <v>47</v>
      </c>
      <c r="K30" s="827">
        <v>41858</v>
      </c>
      <c r="L30" s="829">
        <v>41859</v>
      </c>
      <c r="M30" s="834">
        <v>41873</v>
      </c>
    </row>
    <row r="31" spans="2:13" ht="34.5" customHeight="1">
      <c r="B31" s="695">
        <v>310</v>
      </c>
      <c r="C31" s="827">
        <v>41852</v>
      </c>
      <c r="D31" s="819">
        <v>3905</v>
      </c>
      <c r="E31" s="816" t="s">
        <v>992</v>
      </c>
      <c r="F31" s="819" t="s">
        <v>204</v>
      </c>
      <c r="G31" s="821">
        <v>640</v>
      </c>
      <c r="H31" s="813"/>
      <c r="I31" s="819">
        <v>2263</v>
      </c>
      <c r="J31" s="819">
        <v>47</v>
      </c>
      <c r="K31" s="824">
        <v>41856</v>
      </c>
      <c r="L31" s="830">
        <v>41857</v>
      </c>
      <c r="M31" s="834">
        <v>41871</v>
      </c>
    </row>
    <row r="32" spans="2:13" ht="34.5" customHeight="1">
      <c r="B32" s="695">
        <v>311</v>
      </c>
      <c r="C32" s="827">
        <v>41852</v>
      </c>
      <c r="D32" s="819">
        <v>3906</v>
      </c>
      <c r="E32" s="815" t="s">
        <v>993</v>
      </c>
      <c r="F32" s="819" t="s">
        <v>190</v>
      </c>
      <c r="G32" s="821">
        <v>640</v>
      </c>
      <c r="H32" s="821"/>
      <c r="I32" s="819">
        <v>2264</v>
      </c>
      <c r="J32" s="819">
        <v>47</v>
      </c>
      <c r="K32" s="827">
        <v>41858</v>
      </c>
      <c r="L32" s="829">
        <v>41859</v>
      </c>
      <c r="M32" s="834">
        <v>41873</v>
      </c>
    </row>
    <row r="33" spans="2:13" ht="34.5" customHeight="1">
      <c r="B33" s="695">
        <v>312</v>
      </c>
      <c r="C33" s="827">
        <v>41852</v>
      </c>
      <c r="D33" s="819">
        <v>3907</v>
      </c>
      <c r="E33" s="815" t="s">
        <v>993</v>
      </c>
      <c r="F33" s="819" t="s">
        <v>195</v>
      </c>
      <c r="G33" s="821">
        <v>640</v>
      </c>
      <c r="H33" s="821">
        <v>300</v>
      </c>
      <c r="I33" s="819">
        <v>2265</v>
      </c>
      <c r="J33" s="819">
        <v>47</v>
      </c>
      <c r="K33" s="827">
        <v>41864</v>
      </c>
      <c r="L33" s="829">
        <v>41865</v>
      </c>
      <c r="M33" s="836">
        <v>41879</v>
      </c>
    </row>
    <row r="34" spans="2:13" ht="34.5" customHeight="1">
      <c r="B34" s="695">
        <v>313</v>
      </c>
      <c r="C34" s="827">
        <v>41852</v>
      </c>
      <c r="D34" s="819">
        <v>3908</v>
      </c>
      <c r="E34" s="815" t="s">
        <v>991</v>
      </c>
      <c r="F34" s="819" t="s">
        <v>200</v>
      </c>
      <c r="G34" s="821">
        <v>640</v>
      </c>
      <c r="H34" s="821"/>
      <c r="I34" s="819">
        <v>2266</v>
      </c>
      <c r="J34" s="819">
        <v>47</v>
      </c>
      <c r="K34" s="824">
        <v>41865</v>
      </c>
      <c r="L34" s="831">
        <v>41866</v>
      </c>
      <c r="M34" s="836">
        <v>41880</v>
      </c>
    </row>
    <row r="35" spans="2:13" ht="34.5" customHeight="1">
      <c r="B35" s="695">
        <v>314</v>
      </c>
      <c r="C35" s="828">
        <v>41852</v>
      </c>
      <c r="D35" s="820">
        <v>3909</v>
      </c>
      <c r="E35" s="814" t="s">
        <v>992</v>
      </c>
      <c r="F35" s="820" t="s">
        <v>147</v>
      </c>
      <c r="G35" s="821">
        <v>640</v>
      </c>
      <c r="H35" s="821"/>
      <c r="I35" s="820">
        <v>2267</v>
      </c>
      <c r="J35" s="820">
        <v>47</v>
      </c>
      <c r="K35" s="832">
        <v>41862</v>
      </c>
      <c r="L35" s="832">
        <v>41863</v>
      </c>
      <c r="M35" s="837">
        <v>41877</v>
      </c>
    </row>
    <row r="36" spans="2:13" ht="34.5" customHeight="1">
      <c r="B36" s="695">
        <v>315</v>
      </c>
      <c r="C36" s="828">
        <v>41856</v>
      </c>
      <c r="D36" s="820">
        <v>3958</v>
      </c>
      <c r="E36" s="817" t="s">
        <v>994</v>
      </c>
      <c r="F36" s="820" t="s">
        <v>191</v>
      </c>
      <c r="G36" s="821">
        <v>800</v>
      </c>
      <c r="H36" s="817"/>
      <c r="I36" s="820">
        <v>2279</v>
      </c>
      <c r="J36" s="820">
        <v>25</v>
      </c>
      <c r="K36" s="832">
        <v>41864</v>
      </c>
      <c r="L36" s="832">
        <v>41867</v>
      </c>
      <c r="M36" s="837">
        <v>41880</v>
      </c>
    </row>
    <row r="37" spans="2:13" ht="34.5" customHeight="1">
      <c r="B37" s="695">
        <v>316</v>
      </c>
      <c r="C37" s="828">
        <v>41856</v>
      </c>
      <c r="D37" s="820">
        <v>3960</v>
      </c>
      <c r="E37" s="817" t="s">
        <v>87</v>
      </c>
      <c r="F37" s="820" t="s">
        <v>191</v>
      </c>
      <c r="G37" s="821">
        <v>800</v>
      </c>
      <c r="H37" s="817"/>
      <c r="I37" s="820">
        <v>2280</v>
      </c>
      <c r="J37" s="820">
        <v>25</v>
      </c>
      <c r="K37" s="832">
        <v>41862</v>
      </c>
      <c r="L37" s="832">
        <v>41865</v>
      </c>
      <c r="M37" s="837">
        <v>41879</v>
      </c>
    </row>
    <row r="38" spans="2:13" ht="34.5" customHeight="1">
      <c r="B38" s="695">
        <v>317</v>
      </c>
      <c r="C38" s="828">
        <v>41856</v>
      </c>
      <c r="D38" s="820">
        <v>3959</v>
      </c>
      <c r="E38" s="817" t="s">
        <v>23</v>
      </c>
      <c r="F38" s="820" t="s">
        <v>191</v>
      </c>
      <c r="G38" s="821">
        <v>1440</v>
      </c>
      <c r="H38" s="817"/>
      <c r="I38" s="820">
        <v>2281</v>
      </c>
      <c r="J38" s="820">
        <v>25</v>
      </c>
      <c r="K38" s="832">
        <v>41862</v>
      </c>
      <c r="L38" s="832">
        <v>41867</v>
      </c>
      <c r="M38" s="837">
        <v>41880</v>
      </c>
    </row>
    <row r="39" spans="2:13" ht="34.5" customHeight="1">
      <c r="B39" s="695">
        <v>318</v>
      </c>
      <c r="C39" s="832">
        <v>41858</v>
      </c>
      <c r="D39" s="820">
        <v>3982</v>
      </c>
      <c r="E39" s="817" t="s">
        <v>29</v>
      </c>
      <c r="F39" s="820" t="s">
        <v>194</v>
      </c>
      <c r="G39" s="821">
        <v>960</v>
      </c>
      <c r="H39" s="821">
        <v>300</v>
      </c>
      <c r="I39" s="820">
        <v>2303</v>
      </c>
      <c r="J39" s="820">
        <v>23</v>
      </c>
      <c r="K39" s="832">
        <v>41861</v>
      </c>
      <c r="L39" s="832">
        <v>41865</v>
      </c>
      <c r="M39" s="837">
        <v>41879</v>
      </c>
    </row>
    <row r="40" spans="2:13" ht="34.5" customHeight="1">
      <c r="B40" s="695">
        <v>319</v>
      </c>
      <c r="C40" s="828">
        <v>41858</v>
      </c>
      <c r="D40" s="820">
        <v>3983</v>
      </c>
      <c r="E40" s="817" t="s">
        <v>878</v>
      </c>
      <c r="F40" s="820" t="s">
        <v>194</v>
      </c>
      <c r="G40" s="821">
        <v>960</v>
      </c>
      <c r="H40" s="821">
        <v>300</v>
      </c>
      <c r="I40" s="820">
        <v>2304</v>
      </c>
      <c r="J40" s="820">
        <v>23</v>
      </c>
      <c r="K40" s="832">
        <v>41861</v>
      </c>
      <c r="L40" s="832">
        <v>41865</v>
      </c>
      <c r="M40" s="837">
        <v>41879</v>
      </c>
    </row>
    <row r="41" spans="2:13" ht="34.5" customHeight="1">
      <c r="B41" s="695">
        <v>320</v>
      </c>
      <c r="C41" s="828">
        <v>41858</v>
      </c>
      <c r="D41" s="820">
        <v>3984</v>
      </c>
      <c r="E41" s="817" t="s">
        <v>939</v>
      </c>
      <c r="F41" s="820" t="s">
        <v>194</v>
      </c>
      <c r="G41" s="821">
        <v>960</v>
      </c>
      <c r="H41" s="821">
        <v>300</v>
      </c>
      <c r="I41" s="820">
        <v>2305</v>
      </c>
      <c r="J41" s="820">
        <v>23</v>
      </c>
      <c r="K41" s="832">
        <v>41861</v>
      </c>
      <c r="L41" s="832">
        <v>41865</v>
      </c>
      <c r="M41" s="837">
        <v>41879</v>
      </c>
    </row>
    <row r="42" spans="2:13" ht="34.5" customHeight="1">
      <c r="B42" s="695">
        <v>321</v>
      </c>
      <c r="C42" s="828">
        <v>41858</v>
      </c>
      <c r="D42" s="820">
        <v>3985</v>
      </c>
      <c r="E42" s="818" t="s">
        <v>815</v>
      </c>
      <c r="F42" s="820" t="s">
        <v>199</v>
      </c>
      <c r="G42" s="821">
        <v>1600</v>
      </c>
      <c r="H42" s="817"/>
      <c r="I42" s="820">
        <v>2306</v>
      </c>
      <c r="J42" s="820">
        <v>41</v>
      </c>
      <c r="K42" s="832">
        <v>41862</v>
      </c>
      <c r="L42" s="832">
        <v>41866</v>
      </c>
      <c r="M42" s="837">
        <v>41880</v>
      </c>
    </row>
    <row r="43" spans="2:13" ht="34.5" customHeight="1">
      <c r="B43" s="695">
        <v>322</v>
      </c>
      <c r="C43" s="828">
        <v>41862</v>
      </c>
      <c r="D43" s="820">
        <v>3994</v>
      </c>
      <c r="E43" s="817" t="s">
        <v>44</v>
      </c>
      <c r="F43" s="820" t="s">
        <v>198</v>
      </c>
      <c r="G43" s="821">
        <v>960</v>
      </c>
      <c r="H43" s="821">
        <v>300</v>
      </c>
      <c r="I43" s="820">
        <v>2316</v>
      </c>
      <c r="J43" s="820">
        <v>23</v>
      </c>
      <c r="K43" s="832">
        <v>41862</v>
      </c>
      <c r="L43" s="832">
        <v>41866</v>
      </c>
      <c r="M43" s="837">
        <v>41880</v>
      </c>
    </row>
    <row r="44" spans="2:13" ht="34.5" customHeight="1">
      <c r="B44" s="695">
        <v>323</v>
      </c>
      <c r="C44" s="828">
        <v>41862</v>
      </c>
      <c r="D44" s="820">
        <v>3995</v>
      </c>
      <c r="E44" s="817" t="s">
        <v>987</v>
      </c>
      <c r="F44" s="820" t="s">
        <v>198</v>
      </c>
      <c r="G44" s="821">
        <v>960</v>
      </c>
      <c r="H44" s="821">
        <v>300</v>
      </c>
      <c r="I44" s="820">
        <v>2317</v>
      </c>
      <c r="J44" s="820">
        <v>23</v>
      </c>
      <c r="K44" s="832">
        <v>41862</v>
      </c>
      <c r="L44" s="832">
        <v>41866</v>
      </c>
      <c r="M44" s="837">
        <v>41880</v>
      </c>
    </row>
    <row r="45" spans="2:13" ht="34.5" customHeight="1">
      <c r="B45" s="695">
        <v>324</v>
      </c>
      <c r="C45" s="828">
        <v>41862</v>
      </c>
      <c r="D45" s="820">
        <v>3996</v>
      </c>
      <c r="E45" s="817" t="s">
        <v>985</v>
      </c>
      <c r="F45" s="820" t="s">
        <v>198</v>
      </c>
      <c r="G45" s="821">
        <v>960</v>
      </c>
      <c r="H45" s="821">
        <v>300</v>
      </c>
      <c r="I45" s="820">
        <v>2318</v>
      </c>
      <c r="J45" s="820">
        <v>23</v>
      </c>
      <c r="K45" s="832">
        <v>41862</v>
      </c>
      <c r="L45" s="832">
        <v>41866</v>
      </c>
      <c r="M45" s="837">
        <v>41880</v>
      </c>
    </row>
    <row r="46" spans="2:13" ht="34.5" customHeight="1">
      <c r="B46" s="695">
        <v>325</v>
      </c>
      <c r="C46" s="827">
        <v>41864</v>
      </c>
      <c r="D46" s="819">
        <v>4057</v>
      </c>
      <c r="E46" s="813" t="s">
        <v>995</v>
      </c>
      <c r="F46" s="819" t="s">
        <v>204</v>
      </c>
      <c r="G46" s="821">
        <v>480</v>
      </c>
      <c r="H46" s="821"/>
      <c r="I46" s="819">
        <v>2339</v>
      </c>
      <c r="J46" s="819">
        <v>47</v>
      </c>
      <c r="K46" s="824">
        <v>41864</v>
      </c>
      <c r="L46" s="824">
        <v>41865</v>
      </c>
      <c r="M46" s="836">
        <v>41879</v>
      </c>
    </row>
    <row r="47" spans="2:13" ht="34.5" customHeight="1">
      <c r="B47" s="695">
        <v>326</v>
      </c>
      <c r="C47" s="827">
        <v>41864</v>
      </c>
      <c r="D47" s="819">
        <v>4058</v>
      </c>
      <c r="E47" s="813" t="s">
        <v>996</v>
      </c>
      <c r="F47" s="819" t="s">
        <v>204</v>
      </c>
      <c r="G47" s="821">
        <v>480</v>
      </c>
      <c r="H47" s="821"/>
      <c r="I47" s="819">
        <v>2340</v>
      </c>
      <c r="J47" s="819">
        <v>47</v>
      </c>
      <c r="K47" s="824">
        <v>41864</v>
      </c>
      <c r="L47" s="824">
        <v>41865</v>
      </c>
      <c r="M47" s="836">
        <v>41879</v>
      </c>
    </row>
    <row r="48" spans="2:13" ht="34.5" customHeight="1">
      <c r="B48" s="695">
        <v>327</v>
      </c>
      <c r="C48" s="827">
        <v>41864</v>
      </c>
      <c r="D48" s="819">
        <v>4056</v>
      </c>
      <c r="E48" s="813" t="s">
        <v>997</v>
      </c>
      <c r="F48" s="819" t="s">
        <v>204</v>
      </c>
      <c r="G48" s="821">
        <v>480</v>
      </c>
      <c r="H48" s="821"/>
      <c r="I48" s="819">
        <v>2341</v>
      </c>
      <c r="J48" s="819">
        <v>47</v>
      </c>
      <c r="K48" s="824">
        <v>41864</v>
      </c>
      <c r="L48" s="824">
        <v>41865</v>
      </c>
      <c r="M48" s="836">
        <v>41879</v>
      </c>
    </row>
    <row r="49" spans="2:13" ht="34.5" customHeight="1">
      <c r="B49" s="695">
        <v>328</v>
      </c>
      <c r="C49" s="899" t="s">
        <v>232</v>
      </c>
      <c r="D49" s="900"/>
      <c r="E49" s="900"/>
      <c r="F49" s="900" t="s">
        <v>197</v>
      </c>
      <c r="G49" s="900">
        <v>480</v>
      </c>
      <c r="H49" s="900">
        <v>200</v>
      </c>
      <c r="I49" s="900">
        <v>2343</v>
      </c>
      <c r="J49" s="900">
        <v>47</v>
      </c>
      <c r="K49" s="900">
        <v>41869</v>
      </c>
      <c r="L49" s="900">
        <v>41870</v>
      </c>
      <c r="M49" s="901">
        <v>41884</v>
      </c>
    </row>
    <row r="50" spans="2:13" ht="34.5" customHeight="1">
      <c r="B50" s="695">
        <v>329</v>
      </c>
      <c r="C50" s="827">
        <v>41864</v>
      </c>
      <c r="D50" s="819">
        <v>4067</v>
      </c>
      <c r="E50" s="813" t="s">
        <v>999</v>
      </c>
      <c r="F50" s="819" t="s">
        <v>197</v>
      </c>
      <c r="G50" s="821">
        <v>480</v>
      </c>
      <c r="H50" s="821">
        <v>200</v>
      </c>
      <c r="I50" s="819">
        <v>2344</v>
      </c>
      <c r="J50" s="819">
        <v>47</v>
      </c>
      <c r="K50" s="824">
        <v>41869</v>
      </c>
      <c r="L50" s="824">
        <v>41870</v>
      </c>
      <c r="M50" s="836">
        <v>41884</v>
      </c>
    </row>
    <row r="51" spans="2:13" ht="34.5" customHeight="1">
      <c r="B51" s="695">
        <v>330</v>
      </c>
      <c r="C51" s="899" t="s">
        <v>232</v>
      </c>
      <c r="D51" s="900"/>
      <c r="E51" s="900" t="s">
        <v>995</v>
      </c>
      <c r="F51" s="900" t="s">
        <v>197</v>
      </c>
      <c r="G51" s="900">
        <v>480</v>
      </c>
      <c r="H51" s="900">
        <v>200</v>
      </c>
      <c r="I51" s="900">
        <v>2345</v>
      </c>
      <c r="J51" s="900">
        <v>47</v>
      </c>
      <c r="K51" s="900">
        <v>41869</v>
      </c>
      <c r="L51" s="900">
        <v>41870</v>
      </c>
      <c r="M51" s="901">
        <v>41884</v>
      </c>
    </row>
    <row r="52" spans="2:13" ht="34.5" customHeight="1">
      <c r="B52" s="695">
        <v>331</v>
      </c>
      <c r="C52" s="828">
        <v>41866</v>
      </c>
      <c r="D52" s="820">
        <v>4095</v>
      </c>
      <c r="E52" s="817" t="s">
        <v>936</v>
      </c>
      <c r="F52" s="820" t="s">
        <v>1029</v>
      </c>
      <c r="G52" s="821">
        <v>1440</v>
      </c>
      <c r="H52" s="821">
        <v>150</v>
      </c>
      <c r="I52" s="820">
        <v>2365</v>
      </c>
      <c r="J52" s="820">
        <v>23</v>
      </c>
      <c r="K52" s="832">
        <v>41868</v>
      </c>
      <c r="L52" s="832">
        <v>41873</v>
      </c>
      <c r="M52" s="837">
        <v>41887</v>
      </c>
    </row>
    <row r="53" spans="2:13" ht="34.5" customHeight="1">
      <c r="B53" s="695">
        <v>332</v>
      </c>
      <c r="C53" s="828">
        <v>41866</v>
      </c>
      <c r="D53" s="820">
        <v>4096</v>
      </c>
      <c r="E53" s="817" t="s">
        <v>938</v>
      </c>
      <c r="F53" s="820" t="s">
        <v>1029</v>
      </c>
      <c r="G53" s="821">
        <v>1440</v>
      </c>
      <c r="H53" s="821">
        <v>150</v>
      </c>
      <c r="I53" s="820">
        <v>2366</v>
      </c>
      <c r="J53" s="820">
        <v>23</v>
      </c>
      <c r="K53" s="832">
        <v>41868</v>
      </c>
      <c r="L53" s="832">
        <v>41873</v>
      </c>
      <c r="M53" s="837">
        <v>41887</v>
      </c>
    </row>
    <row r="54" spans="2:13" ht="34.5" customHeight="1">
      <c r="B54" s="695">
        <v>333</v>
      </c>
      <c r="C54" s="828">
        <v>41866</v>
      </c>
      <c r="D54" s="820">
        <v>4097</v>
      </c>
      <c r="E54" s="817" t="s">
        <v>1000</v>
      </c>
      <c r="F54" s="820" t="s">
        <v>1029</v>
      </c>
      <c r="G54" s="821">
        <v>1440</v>
      </c>
      <c r="H54" s="821">
        <v>150</v>
      </c>
      <c r="I54" s="820">
        <v>2367</v>
      </c>
      <c r="J54" s="820">
        <v>23</v>
      </c>
      <c r="K54" s="832">
        <v>41868</v>
      </c>
      <c r="L54" s="832">
        <v>41873</v>
      </c>
      <c r="M54" s="837">
        <v>41887</v>
      </c>
    </row>
    <row r="55" spans="2:13" ht="34.5" customHeight="1">
      <c r="B55" s="695">
        <v>334</v>
      </c>
      <c r="C55" s="827">
        <v>41870</v>
      </c>
      <c r="D55" s="819">
        <v>4144</v>
      </c>
      <c r="E55" s="813" t="s">
        <v>996</v>
      </c>
      <c r="F55" s="819" t="s">
        <v>190</v>
      </c>
      <c r="G55" s="821">
        <v>480</v>
      </c>
      <c r="H55" s="821"/>
      <c r="I55" s="819">
        <v>2395</v>
      </c>
      <c r="J55" s="819">
        <v>47</v>
      </c>
      <c r="K55" s="824">
        <v>41870</v>
      </c>
      <c r="L55" s="824">
        <v>41871</v>
      </c>
      <c r="M55" s="836">
        <v>41885</v>
      </c>
    </row>
    <row r="56" spans="2:13" ht="34.5" customHeight="1">
      <c r="B56" s="695">
        <v>335</v>
      </c>
      <c r="C56" s="828">
        <v>41873</v>
      </c>
      <c r="D56" s="820">
        <v>4202</v>
      </c>
      <c r="E56" s="817" t="s">
        <v>45</v>
      </c>
      <c r="F56" s="820" t="s">
        <v>942</v>
      </c>
      <c r="G56" s="821">
        <v>960</v>
      </c>
      <c r="H56" s="821">
        <v>300</v>
      </c>
      <c r="I56" s="820">
        <v>2413</v>
      </c>
      <c r="J56" s="820">
        <v>23</v>
      </c>
      <c r="K56" s="832">
        <v>41875</v>
      </c>
      <c r="L56" s="832">
        <v>41879</v>
      </c>
      <c r="M56" s="837">
        <v>41893</v>
      </c>
    </row>
    <row r="57" spans="2:13" ht="34.5" customHeight="1">
      <c r="B57" s="695">
        <v>336</v>
      </c>
      <c r="C57" s="828">
        <v>41873</v>
      </c>
      <c r="D57" s="820">
        <v>4201</v>
      </c>
      <c r="E57" s="817" t="s">
        <v>29</v>
      </c>
      <c r="F57" s="820" t="s">
        <v>942</v>
      </c>
      <c r="G57" s="821">
        <v>960</v>
      </c>
      <c r="H57" s="821">
        <v>300</v>
      </c>
      <c r="I57" s="820">
        <v>2414</v>
      </c>
      <c r="J57" s="820">
        <v>23</v>
      </c>
      <c r="K57" s="832">
        <v>41875</v>
      </c>
      <c r="L57" s="832">
        <v>41879</v>
      </c>
      <c r="M57" s="837">
        <v>41893</v>
      </c>
    </row>
    <row r="58" spans="2:13" ht="34.5" customHeight="1">
      <c r="B58" s="695">
        <v>337</v>
      </c>
      <c r="C58" s="828">
        <v>41873</v>
      </c>
      <c r="D58" s="820">
        <v>4200</v>
      </c>
      <c r="E58" s="817" t="s">
        <v>923</v>
      </c>
      <c r="F58" s="820" t="s">
        <v>942</v>
      </c>
      <c r="G58" s="821">
        <v>960</v>
      </c>
      <c r="H58" s="821">
        <v>300</v>
      </c>
      <c r="I58" s="823">
        <v>2415</v>
      </c>
      <c r="J58" s="820">
        <v>23</v>
      </c>
      <c r="K58" s="832">
        <v>41875</v>
      </c>
      <c r="L58" s="832">
        <v>41879</v>
      </c>
      <c r="M58" s="837">
        <v>41893</v>
      </c>
    </row>
    <row r="59" spans="2:13" ht="34.5" customHeight="1">
      <c r="B59" s="695">
        <v>338</v>
      </c>
      <c r="C59" s="828">
        <v>41873</v>
      </c>
      <c r="D59" s="820">
        <v>4199</v>
      </c>
      <c r="E59" s="817" t="s">
        <v>1001</v>
      </c>
      <c r="F59" s="820" t="s">
        <v>205</v>
      </c>
      <c r="G59" s="821">
        <v>800</v>
      </c>
      <c r="H59" s="821">
        <v>160</v>
      </c>
      <c r="I59" s="820">
        <v>2416</v>
      </c>
      <c r="J59" s="820">
        <v>25</v>
      </c>
      <c r="K59" s="832">
        <v>41878</v>
      </c>
      <c r="L59" s="832">
        <v>41881</v>
      </c>
      <c r="M59" s="837">
        <v>41894</v>
      </c>
    </row>
    <row r="60" spans="2:13" ht="34.5" customHeight="1">
      <c r="B60" s="695">
        <v>339</v>
      </c>
      <c r="C60" s="828">
        <v>41873</v>
      </c>
      <c r="D60" s="820">
        <v>4194</v>
      </c>
      <c r="E60" s="817" t="s">
        <v>34</v>
      </c>
      <c r="F60" s="820" t="s">
        <v>205</v>
      </c>
      <c r="G60" s="821">
        <v>1440</v>
      </c>
      <c r="H60" s="821"/>
      <c r="I60" s="820">
        <v>2417</v>
      </c>
      <c r="J60" s="820">
        <v>25</v>
      </c>
      <c r="K60" s="832">
        <v>41876</v>
      </c>
      <c r="L60" s="832">
        <v>41881</v>
      </c>
      <c r="M60" s="837">
        <v>41894</v>
      </c>
    </row>
    <row r="61" spans="2:13" ht="34.5" customHeight="1">
      <c r="B61" s="695">
        <v>340</v>
      </c>
      <c r="C61" s="828">
        <v>41873</v>
      </c>
      <c r="D61" s="820">
        <v>4195</v>
      </c>
      <c r="E61" s="817" t="s">
        <v>996</v>
      </c>
      <c r="F61" s="820" t="s">
        <v>195</v>
      </c>
      <c r="G61" s="821">
        <v>480</v>
      </c>
      <c r="H61" s="821">
        <v>200</v>
      </c>
      <c r="I61" s="820">
        <v>2420</v>
      </c>
      <c r="J61" s="820">
        <v>47</v>
      </c>
      <c r="K61" s="832">
        <v>41876</v>
      </c>
      <c r="L61" s="832">
        <v>41877</v>
      </c>
      <c r="M61" s="837">
        <v>41891</v>
      </c>
    </row>
    <row r="62" spans="2:13" ht="34.5" customHeight="1">
      <c r="B62" s="695">
        <v>341</v>
      </c>
      <c r="C62" s="828">
        <v>41873</v>
      </c>
      <c r="D62" s="820">
        <v>4196</v>
      </c>
      <c r="E62" s="817" t="s">
        <v>997</v>
      </c>
      <c r="F62" s="820" t="s">
        <v>195</v>
      </c>
      <c r="G62" s="821">
        <v>480</v>
      </c>
      <c r="H62" s="821">
        <v>200</v>
      </c>
      <c r="I62" s="820">
        <v>2421</v>
      </c>
      <c r="J62" s="820">
        <v>47</v>
      </c>
      <c r="K62" s="832">
        <v>41876</v>
      </c>
      <c r="L62" s="832">
        <v>41877</v>
      </c>
      <c r="M62" s="837">
        <v>41891</v>
      </c>
    </row>
    <row r="63" spans="2:13" ht="34.5" customHeight="1">
      <c r="B63" s="695">
        <v>342</v>
      </c>
      <c r="C63" s="828">
        <v>41873</v>
      </c>
      <c r="D63" s="820">
        <v>4197</v>
      </c>
      <c r="E63" s="817" t="s">
        <v>1002</v>
      </c>
      <c r="F63" s="820" t="s">
        <v>195</v>
      </c>
      <c r="G63" s="821">
        <v>480</v>
      </c>
      <c r="H63" s="821">
        <v>200</v>
      </c>
      <c r="I63" s="820">
        <v>2422</v>
      </c>
      <c r="J63" s="820">
        <v>47</v>
      </c>
      <c r="K63" s="832">
        <v>41876</v>
      </c>
      <c r="L63" s="832">
        <v>41877</v>
      </c>
      <c r="M63" s="837">
        <v>41891</v>
      </c>
    </row>
    <row r="64" spans="2:13" ht="34.5" customHeight="1">
      <c r="B64" s="695">
        <v>343</v>
      </c>
      <c r="C64" s="828">
        <v>41873</v>
      </c>
      <c r="D64" s="820">
        <v>4198</v>
      </c>
      <c r="E64" s="817" t="s">
        <v>1003</v>
      </c>
      <c r="F64" s="820" t="s">
        <v>205</v>
      </c>
      <c r="G64" s="821">
        <v>640</v>
      </c>
      <c r="H64" s="821"/>
      <c r="I64" s="820">
        <v>2419</v>
      </c>
      <c r="J64" s="820">
        <v>25</v>
      </c>
      <c r="K64" s="832">
        <v>41876</v>
      </c>
      <c r="L64" s="832">
        <v>41878</v>
      </c>
      <c r="M64" s="837">
        <v>41892</v>
      </c>
    </row>
    <row r="65" spans="2:13" ht="34.5" customHeight="1">
      <c r="B65" s="695">
        <v>344</v>
      </c>
      <c r="C65" s="828">
        <v>41873</v>
      </c>
      <c r="D65" s="820">
        <v>4206</v>
      </c>
      <c r="E65" s="817" t="s">
        <v>1004</v>
      </c>
      <c r="F65" s="820" t="s">
        <v>93</v>
      </c>
      <c r="G65" s="821">
        <v>1600</v>
      </c>
      <c r="H65" s="821">
        <v>160</v>
      </c>
      <c r="I65" s="820">
        <v>2425</v>
      </c>
      <c r="J65" s="820">
        <v>19</v>
      </c>
      <c r="K65" s="832">
        <v>41875</v>
      </c>
      <c r="L65" s="832">
        <v>41880</v>
      </c>
      <c r="M65" s="837">
        <v>41894</v>
      </c>
    </row>
    <row r="66" spans="2:13" ht="34.5" customHeight="1">
      <c r="B66" s="695">
        <v>345</v>
      </c>
      <c r="C66" s="828">
        <v>41873</v>
      </c>
      <c r="D66" s="820">
        <v>4205</v>
      </c>
      <c r="E66" s="817" t="s">
        <v>1005</v>
      </c>
      <c r="F66" s="820" t="s">
        <v>93</v>
      </c>
      <c r="G66" s="821">
        <v>1600</v>
      </c>
      <c r="H66" s="821"/>
      <c r="I66" s="820">
        <v>2426</v>
      </c>
      <c r="J66" s="820">
        <v>22</v>
      </c>
      <c r="K66" s="832">
        <v>41875</v>
      </c>
      <c r="L66" s="832">
        <v>41880</v>
      </c>
      <c r="M66" s="837">
        <v>41894</v>
      </c>
    </row>
    <row r="67" spans="2:13" ht="34.5" customHeight="1">
      <c r="B67" s="695">
        <v>346</v>
      </c>
      <c r="C67" s="828">
        <v>41873</v>
      </c>
      <c r="D67" s="820">
        <v>4204</v>
      </c>
      <c r="E67" s="817" t="s">
        <v>0</v>
      </c>
      <c r="F67" s="820" t="s">
        <v>93</v>
      </c>
      <c r="G67" s="821">
        <v>1600</v>
      </c>
      <c r="H67" s="821"/>
      <c r="I67" s="841">
        <v>2427</v>
      </c>
      <c r="J67" s="820">
        <v>22</v>
      </c>
      <c r="K67" s="832">
        <v>41875</v>
      </c>
      <c r="L67" s="832">
        <v>41880</v>
      </c>
      <c r="M67" s="837">
        <v>41894</v>
      </c>
    </row>
    <row r="68" spans="2:13" ht="34.5" customHeight="1">
      <c r="B68" s="695">
        <v>347</v>
      </c>
      <c r="C68" s="828">
        <v>41873</v>
      </c>
      <c r="D68" s="820">
        <v>4203</v>
      </c>
      <c r="E68" s="817" t="s">
        <v>1006</v>
      </c>
      <c r="F68" s="820" t="s">
        <v>93</v>
      </c>
      <c r="G68" s="821">
        <v>1600</v>
      </c>
      <c r="H68" s="821"/>
      <c r="I68" s="820">
        <v>2428</v>
      </c>
      <c r="J68" s="820">
        <v>22</v>
      </c>
      <c r="K68" s="832">
        <v>41875</v>
      </c>
      <c r="L68" s="832">
        <v>41880</v>
      </c>
      <c r="M68" s="837">
        <v>41894</v>
      </c>
    </row>
    <row r="69" spans="2:13" ht="34.5" customHeight="1">
      <c r="B69" s="695">
        <v>348</v>
      </c>
      <c r="C69" s="828">
        <v>41876</v>
      </c>
      <c r="D69" s="820">
        <v>4237</v>
      </c>
      <c r="E69" s="817" t="s">
        <v>1007</v>
      </c>
      <c r="F69" s="820" t="s">
        <v>195</v>
      </c>
      <c r="G69" s="821">
        <v>640</v>
      </c>
      <c r="H69" s="821"/>
      <c r="I69" s="820">
        <v>2458</v>
      </c>
      <c r="J69" s="820">
        <v>45</v>
      </c>
      <c r="K69" s="832">
        <v>41876</v>
      </c>
      <c r="L69" s="832">
        <v>41877</v>
      </c>
      <c r="M69" s="837">
        <v>41891</v>
      </c>
    </row>
    <row r="70" spans="2:13" ht="34.5" customHeight="1">
      <c r="B70" s="695">
        <v>349</v>
      </c>
      <c r="C70" s="828">
        <v>41876</v>
      </c>
      <c r="D70" s="820">
        <v>4238</v>
      </c>
      <c r="E70" s="817" t="s">
        <v>1008</v>
      </c>
      <c r="F70" s="820" t="s">
        <v>194</v>
      </c>
      <c r="G70" s="821">
        <v>320</v>
      </c>
      <c r="H70" s="821">
        <v>100</v>
      </c>
      <c r="I70" s="820">
        <v>2459</v>
      </c>
      <c r="J70" s="820">
        <v>5</v>
      </c>
      <c r="K70" s="832">
        <v>41877</v>
      </c>
      <c r="L70" s="832">
        <v>41878</v>
      </c>
      <c r="M70" s="837">
        <v>41892</v>
      </c>
    </row>
    <row r="71" spans="2:13" ht="34.5" customHeight="1">
      <c r="B71" s="695">
        <v>350</v>
      </c>
      <c r="C71" s="828">
        <v>41876</v>
      </c>
      <c r="D71" s="820">
        <v>4239</v>
      </c>
      <c r="E71" s="817" t="s">
        <v>1009</v>
      </c>
      <c r="F71" s="820" t="s">
        <v>200</v>
      </c>
      <c r="G71" s="821">
        <v>480</v>
      </c>
      <c r="H71" s="821"/>
      <c r="I71" s="820">
        <v>2460</v>
      </c>
      <c r="J71" s="820">
        <v>47</v>
      </c>
      <c r="K71" s="832">
        <v>41878</v>
      </c>
      <c r="L71" s="832">
        <v>41879</v>
      </c>
      <c r="M71" s="837">
        <v>41893</v>
      </c>
    </row>
    <row r="72" spans="2:13" ht="34.5" customHeight="1">
      <c r="B72" s="695">
        <v>351</v>
      </c>
      <c r="C72" s="828">
        <v>41876</v>
      </c>
      <c r="D72" s="820">
        <v>4295</v>
      </c>
      <c r="E72" s="842" t="s">
        <v>988</v>
      </c>
      <c r="F72" s="820" t="s">
        <v>200</v>
      </c>
      <c r="G72" s="821">
        <v>480</v>
      </c>
      <c r="H72" s="821"/>
      <c r="I72" s="820">
        <v>2461</v>
      </c>
      <c r="J72" s="820">
        <v>47</v>
      </c>
      <c r="K72" s="832">
        <v>41878</v>
      </c>
      <c r="L72" s="832">
        <v>41879</v>
      </c>
      <c r="M72" s="837">
        <v>41893</v>
      </c>
    </row>
    <row r="73" spans="2:13" ht="34.5" customHeight="1">
      <c r="B73" s="695">
        <v>352</v>
      </c>
      <c r="C73" s="828">
        <v>41876</v>
      </c>
      <c r="D73" s="820">
        <v>4241</v>
      </c>
      <c r="E73" s="817" t="s">
        <v>1011</v>
      </c>
      <c r="F73" s="820" t="s">
        <v>200</v>
      </c>
      <c r="G73" s="821">
        <v>480</v>
      </c>
      <c r="H73" s="817"/>
      <c r="I73" s="820">
        <v>2462</v>
      </c>
      <c r="J73" s="820">
        <v>47</v>
      </c>
      <c r="K73" s="832">
        <v>41878</v>
      </c>
      <c r="L73" s="832">
        <v>41879</v>
      </c>
      <c r="M73" s="837">
        <v>41893</v>
      </c>
    </row>
    <row r="74" spans="2:13" ht="34.5" customHeight="1">
      <c r="B74" s="695">
        <v>353</v>
      </c>
      <c r="C74" s="828">
        <v>41879</v>
      </c>
      <c r="D74" s="820">
        <v>4353</v>
      </c>
      <c r="E74" s="817" t="s">
        <v>7</v>
      </c>
      <c r="F74" s="820" t="s">
        <v>204</v>
      </c>
      <c r="G74" s="821">
        <v>960</v>
      </c>
      <c r="H74" s="817"/>
      <c r="I74" s="820">
        <v>2495</v>
      </c>
      <c r="J74" s="820">
        <v>44</v>
      </c>
      <c r="K74" s="832">
        <v>41884</v>
      </c>
      <c r="L74" s="832">
        <v>41886</v>
      </c>
      <c r="M74" s="837">
        <v>41900</v>
      </c>
    </row>
    <row r="75" spans="2:13" ht="34.5" customHeight="1">
      <c r="B75" s="695">
        <v>354</v>
      </c>
      <c r="C75" s="828">
        <v>41879</v>
      </c>
      <c r="D75" s="820">
        <v>4351</v>
      </c>
      <c r="E75" s="817" t="s">
        <v>905</v>
      </c>
      <c r="F75" s="820" t="s">
        <v>1030</v>
      </c>
      <c r="G75" s="821">
        <v>1600</v>
      </c>
      <c r="H75" s="821">
        <v>120</v>
      </c>
      <c r="I75" s="820">
        <v>2504</v>
      </c>
      <c r="J75" s="820">
        <v>10</v>
      </c>
      <c r="K75" s="832">
        <v>41882</v>
      </c>
      <c r="L75" s="832">
        <v>41886</v>
      </c>
      <c r="M75" s="837">
        <v>41900</v>
      </c>
    </row>
    <row r="76" spans="2:13" ht="34.5" customHeight="1">
      <c r="B76" s="695">
        <v>355</v>
      </c>
      <c r="C76" s="828">
        <v>41879</v>
      </c>
      <c r="D76" s="820">
        <v>4350</v>
      </c>
      <c r="E76" s="817" t="s">
        <v>815</v>
      </c>
      <c r="F76" s="820" t="s">
        <v>194</v>
      </c>
      <c r="G76" s="821">
        <v>1600</v>
      </c>
      <c r="H76" s="821">
        <v>130</v>
      </c>
      <c r="I76" s="820">
        <v>2505</v>
      </c>
      <c r="J76" s="820">
        <v>41</v>
      </c>
      <c r="K76" s="832">
        <v>41882</v>
      </c>
      <c r="L76" s="832">
        <v>41887</v>
      </c>
      <c r="M76" s="837">
        <v>41901</v>
      </c>
    </row>
    <row r="77" spans="2:13" ht="34.5" customHeight="1">
      <c r="B77" s="695">
        <v>356</v>
      </c>
      <c r="C77" s="828">
        <v>41879</v>
      </c>
      <c r="D77" s="820">
        <v>4364</v>
      </c>
      <c r="E77" s="817" t="s">
        <v>1012</v>
      </c>
      <c r="F77" s="820" t="s">
        <v>200</v>
      </c>
      <c r="G77" s="821">
        <v>1120</v>
      </c>
      <c r="H77" s="821"/>
      <c r="I77" s="820">
        <v>2506</v>
      </c>
      <c r="J77" s="820">
        <v>25</v>
      </c>
      <c r="K77" s="832">
        <v>41883</v>
      </c>
      <c r="L77" s="832">
        <v>41886</v>
      </c>
      <c r="M77" s="837">
        <v>41900</v>
      </c>
    </row>
    <row r="78" spans="2:13" ht="34.5" customHeight="1">
      <c r="B78" s="695">
        <v>357</v>
      </c>
      <c r="C78" s="828">
        <v>41879</v>
      </c>
      <c r="D78" s="820">
        <v>4348</v>
      </c>
      <c r="E78" s="817" t="s">
        <v>1013</v>
      </c>
      <c r="F78" s="820" t="s">
        <v>200</v>
      </c>
      <c r="G78" s="821">
        <v>1440</v>
      </c>
      <c r="H78" s="821"/>
      <c r="I78" s="820">
        <v>2507</v>
      </c>
      <c r="J78" s="820">
        <v>25</v>
      </c>
      <c r="K78" s="832">
        <v>41883</v>
      </c>
      <c r="L78" s="832">
        <v>41888</v>
      </c>
      <c r="M78" s="837">
        <v>41901</v>
      </c>
    </row>
    <row r="79" spans="2:13" ht="34.5" customHeight="1">
      <c r="B79" s="695">
        <v>358</v>
      </c>
      <c r="C79" s="828">
        <v>41879</v>
      </c>
      <c r="D79" s="820">
        <v>4352</v>
      </c>
      <c r="E79" s="817" t="s">
        <v>758</v>
      </c>
      <c r="F79" s="820" t="s">
        <v>200</v>
      </c>
      <c r="G79" s="821">
        <v>640</v>
      </c>
      <c r="H79" s="821"/>
      <c r="I79" s="820">
        <v>2508</v>
      </c>
      <c r="J79" s="820">
        <v>25</v>
      </c>
      <c r="K79" s="832">
        <v>41885</v>
      </c>
      <c r="L79" s="832">
        <v>41887</v>
      </c>
      <c r="M79" s="837">
        <v>41901</v>
      </c>
    </row>
    <row r="80" spans="2:13" ht="34.5" customHeight="1">
      <c r="B80" s="695">
        <v>359</v>
      </c>
      <c r="C80" s="828">
        <v>41879</v>
      </c>
      <c r="D80" s="820">
        <v>4354</v>
      </c>
      <c r="E80" s="817" t="s">
        <v>1014</v>
      </c>
      <c r="F80" s="820" t="s">
        <v>193</v>
      </c>
      <c r="G80" s="821">
        <v>960</v>
      </c>
      <c r="H80" s="821"/>
      <c r="I80" s="820">
        <v>2514</v>
      </c>
      <c r="J80" s="820">
        <v>44</v>
      </c>
      <c r="K80" s="832">
        <v>41880</v>
      </c>
      <c r="L80" s="832">
        <v>41883</v>
      </c>
      <c r="M80" s="837">
        <v>41897</v>
      </c>
    </row>
    <row r="81" spans="2:13" ht="34.5" customHeight="1">
      <c r="B81" s="695">
        <v>360</v>
      </c>
      <c r="C81" s="839" t="s">
        <v>1089</v>
      </c>
      <c r="D81" s="820">
        <v>4425</v>
      </c>
      <c r="E81" s="817" t="s">
        <v>988</v>
      </c>
      <c r="F81" s="820" t="s">
        <v>204</v>
      </c>
      <c r="G81" s="821">
        <v>640</v>
      </c>
      <c r="H81" s="821"/>
      <c r="I81" s="820">
        <v>2547</v>
      </c>
      <c r="J81" s="820">
        <v>10</v>
      </c>
      <c r="K81" s="833" t="s">
        <v>1047</v>
      </c>
      <c r="L81" s="833" t="s">
        <v>1048</v>
      </c>
      <c r="M81" s="837">
        <v>41900</v>
      </c>
    </row>
    <row r="82" spans="2:13" ht="34.5" customHeight="1">
      <c r="B82" s="695">
        <v>361</v>
      </c>
      <c r="C82" s="839" t="s">
        <v>1089</v>
      </c>
      <c r="D82" s="820">
        <v>4426</v>
      </c>
      <c r="E82" s="817" t="s">
        <v>1015</v>
      </c>
      <c r="F82" s="820" t="s">
        <v>204</v>
      </c>
      <c r="G82" s="821">
        <v>640</v>
      </c>
      <c r="H82" s="821"/>
      <c r="I82" s="820">
        <v>2548</v>
      </c>
      <c r="J82" s="820">
        <v>10</v>
      </c>
      <c r="K82" s="833" t="s">
        <v>1047</v>
      </c>
      <c r="L82" s="833" t="s">
        <v>1048</v>
      </c>
      <c r="M82" s="837">
        <v>41900</v>
      </c>
    </row>
    <row r="83" spans="2:13" ht="34.5" customHeight="1">
      <c r="B83" s="695">
        <v>362</v>
      </c>
      <c r="C83" s="839" t="s">
        <v>1089</v>
      </c>
      <c r="D83" s="820">
        <v>4440</v>
      </c>
      <c r="E83" s="817" t="s">
        <v>1016</v>
      </c>
      <c r="F83" s="820" t="s">
        <v>204</v>
      </c>
      <c r="G83" s="821">
        <v>320</v>
      </c>
      <c r="H83" s="821"/>
      <c r="I83" s="820">
        <v>2549</v>
      </c>
      <c r="J83" s="820">
        <v>10</v>
      </c>
      <c r="K83" s="833" t="s">
        <v>1047</v>
      </c>
      <c r="L83" s="833" t="s">
        <v>1048</v>
      </c>
      <c r="M83" s="837">
        <v>41900</v>
      </c>
    </row>
    <row r="84" spans="2:13" ht="34.5" customHeight="1">
      <c r="B84" s="695">
        <v>363</v>
      </c>
      <c r="C84" s="839" t="s">
        <v>1089</v>
      </c>
      <c r="D84" s="820">
        <v>4441</v>
      </c>
      <c r="E84" s="817" t="s">
        <v>1017</v>
      </c>
      <c r="F84" s="820" t="s">
        <v>204</v>
      </c>
      <c r="G84" s="821">
        <v>640</v>
      </c>
      <c r="H84" s="817"/>
      <c r="I84" s="820">
        <v>2550</v>
      </c>
      <c r="J84" s="820">
        <v>10</v>
      </c>
      <c r="K84" s="833" t="s">
        <v>1047</v>
      </c>
      <c r="L84" s="833" t="s">
        <v>1048</v>
      </c>
      <c r="M84" s="837">
        <v>41900</v>
      </c>
    </row>
    <row r="85" spans="2:13" ht="34.5" customHeight="1">
      <c r="B85" s="695">
        <v>364</v>
      </c>
      <c r="C85" s="839" t="s">
        <v>1089</v>
      </c>
      <c r="D85" s="820">
        <v>4442</v>
      </c>
      <c r="E85" s="817" t="s">
        <v>1018</v>
      </c>
      <c r="F85" s="820" t="s">
        <v>204</v>
      </c>
      <c r="G85" s="821">
        <v>640</v>
      </c>
      <c r="H85" s="817"/>
      <c r="I85" s="820">
        <v>2551</v>
      </c>
      <c r="J85" s="820">
        <v>10</v>
      </c>
      <c r="K85" s="833" t="s">
        <v>1047</v>
      </c>
      <c r="L85" s="833" t="s">
        <v>1048</v>
      </c>
      <c r="M85" s="837">
        <v>41900</v>
      </c>
    </row>
    <row r="86" spans="2:13" ht="34.5" customHeight="1">
      <c r="B86" s="695">
        <v>365</v>
      </c>
      <c r="C86" s="839" t="s">
        <v>1089</v>
      </c>
      <c r="D86" s="820">
        <v>4443</v>
      </c>
      <c r="E86" s="817" t="s">
        <v>898</v>
      </c>
      <c r="F86" s="820" t="s">
        <v>204</v>
      </c>
      <c r="G86" s="821">
        <v>640</v>
      </c>
      <c r="H86" s="817"/>
      <c r="I86" s="820">
        <v>2552</v>
      </c>
      <c r="J86" s="820">
        <v>10</v>
      </c>
      <c r="K86" s="833" t="s">
        <v>1047</v>
      </c>
      <c r="L86" s="833" t="s">
        <v>1048</v>
      </c>
      <c r="M86" s="837">
        <v>41900</v>
      </c>
    </row>
    <row r="87" spans="2:13" ht="34.5" customHeight="1">
      <c r="B87" s="695">
        <v>366</v>
      </c>
      <c r="C87" s="839" t="s">
        <v>1089</v>
      </c>
      <c r="D87" s="820">
        <v>4444</v>
      </c>
      <c r="E87" s="817" t="s">
        <v>1019</v>
      </c>
      <c r="F87" s="820" t="s">
        <v>204</v>
      </c>
      <c r="G87" s="821">
        <v>640</v>
      </c>
      <c r="H87" s="817"/>
      <c r="I87" s="820">
        <v>2553</v>
      </c>
      <c r="J87" s="820">
        <v>10</v>
      </c>
      <c r="K87" s="833" t="s">
        <v>1047</v>
      </c>
      <c r="L87" s="833" t="s">
        <v>1048</v>
      </c>
      <c r="M87" s="837">
        <v>41900</v>
      </c>
    </row>
    <row r="88" spans="2:13" ht="34.5" customHeight="1">
      <c r="B88" s="695">
        <v>367</v>
      </c>
      <c r="C88" s="839" t="s">
        <v>1089</v>
      </c>
      <c r="D88" s="820">
        <v>4432</v>
      </c>
      <c r="E88" s="817" t="s">
        <v>1020</v>
      </c>
      <c r="F88" s="820" t="s">
        <v>204</v>
      </c>
      <c r="G88" s="821">
        <v>570</v>
      </c>
      <c r="H88" s="817"/>
      <c r="I88" s="820">
        <v>2557</v>
      </c>
      <c r="J88" s="820">
        <v>51</v>
      </c>
      <c r="K88" s="833" t="s">
        <v>1047</v>
      </c>
      <c r="L88" s="833" t="s">
        <v>1048</v>
      </c>
      <c r="M88" s="837">
        <v>41900</v>
      </c>
    </row>
    <row r="89" spans="2:13" ht="34.5" customHeight="1">
      <c r="B89" s="695">
        <v>368</v>
      </c>
      <c r="C89" s="839" t="s">
        <v>1089</v>
      </c>
      <c r="D89" s="820">
        <v>4433</v>
      </c>
      <c r="E89" s="817" t="s">
        <v>1021</v>
      </c>
      <c r="F89" s="820" t="s">
        <v>204</v>
      </c>
      <c r="G89" s="821">
        <v>570</v>
      </c>
      <c r="H89" s="817"/>
      <c r="I89" s="820">
        <v>2558</v>
      </c>
      <c r="J89" s="820">
        <v>51</v>
      </c>
      <c r="K89" s="833" t="s">
        <v>1047</v>
      </c>
      <c r="L89" s="833" t="s">
        <v>1048</v>
      </c>
      <c r="M89" s="837">
        <v>41900</v>
      </c>
    </row>
    <row r="90" spans="2:13" ht="34.5" customHeight="1">
      <c r="B90" s="695">
        <v>369</v>
      </c>
      <c r="C90" s="839" t="s">
        <v>1089</v>
      </c>
      <c r="D90" s="820">
        <v>4434</v>
      </c>
      <c r="E90" s="817" t="s">
        <v>1022</v>
      </c>
      <c r="F90" s="820" t="s">
        <v>204</v>
      </c>
      <c r="G90" s="821">
        <v>570</v>
      </c>
      <c r="H90" s="817"/>
      <c r="I90" s="820">
        <v>2559</v>
      </c>
      <c r="J90" s="820">
        <v>51</v>
      </c>
      <c r="K90" s="833" t="s">
        <v>1047</v>
      </c>
      <c r="L90" s="833" t="s">
        <v>1048</v>
      </c>
      <c r="M90" s="837">
        <v>41900</v>
      </c>
    </row>
    <row r="91" spans="2:13" ht="34.5" customHeight="1">
      <c r="B91" s="695">
        <v>370</v>
      </c>
      <c r="C91" s="839" t="s">
        <v>1089</v>
      </c>
      <c r="D91" s="820">
        <v>4435</v>
      </c>
      <c r="E91" s="817" t="s">
        <v>996</v>
      </c>
      <c r="F91" s="820" t="s">
        <v>204</v>
      </c>
      <c r="G91" s="821">
        <v>640</v>
      </c>
      <c r="H91" s="817"/>
      <c r="I91" s="820">
        <v>2560</v>
      </c>
      <c r="J91" s="820">
        <v>10</v>
      </c>
      <c r="K91" s="833" t="s">
        <v>1047</v>
      </c>
      <c r="L91" s="833" t="s">
        <v>1048</v>
      </c>
      <c r="M91" s="837">
        <v>41900</v>
      </c>
    </row>
    <row r="92" spans="2:13" ht="34.5" customHeight="1">
      <c r="B92" s="695">
        <v>371</v>
      </c>
      <c r="C92" s="839" t="s">
        <v>1090</v>
      </c>
      <c r="D92" s="820">
        <v>4482</v>
      </c>
      <c r="E92" s="817" t="s">
        <v>57</v>
      </c>
      <c r="F92" s="820" t="s">
        <v>205</v>
      </c>
      <c r="G92" s="821">
        <v>640</v>
      </c>
      <c r="H92" s="817"/>
      <c r="I92" s="820">
        <v>2565</v>
      </c>
      <c r="J92" s="820">
        <v>47</v>
      </c>
      <c r="K92" s="833" t="s">
        <v>1049</v>
      </c>
      <c r="L92" s="833" t="s">
        <v>1050</v>
      </c>
      <c r="M92" s="837">
        <v>41906</v>
      </c>
    </row>
    <row r="93" spans="2:13" ht="34.5" customHeight="1">
      <c r="B93" s="695">
        <v>372</v>
      </c>
      <c r="C93" s="839" t="s">
        <v>1090</v>
      </c>
      <c r="D93" s="820">
        <v>4483</v>
      </c>
      <c r="E93" s="817" t="s">
        <v>993</v>
      </c>
      <c r="F93" s="820" t="s">
        <v>198</v>
      </c>
      <c r="G93" s="821">
        <v>640</v>
      </c>
      <c r="H93" s="821">
        <v>200</v>
      </c>
      <c r="I93" s="820">
        <v>2566</v>
      </c>
      <c r="J93" s="820">
        <v>47</v>
      </c>
      <c r="K93" s="833" t="s">
        <v>1051</v>
      </c>
      <c r="L93" s="833" t="s">
        <v>1052</v>
      </c>
      <c r="M93" s="837">
        <v>41904</v>
      </c>
    </row>
    <row r="94" spans="2:13" ht="34.5" customHeight="1">
      <c r="B94" s="695">
        <v>373</v>
      </c>
      <c r="C94" s="833" t="s">
        <v>1090</v>
      </c>
      <c r="D94" s="820">
        <v>4484</v>
      </c>
      <c r="E94" s="817" t="s">
        <v>991</v>
      </c>
      <c r="F94" s="820" t="s">
        <v>193</v>
      </c>
      <c r="G94" s="821">
        <v>640</v>
      </c>
      <c r="H94" s="821"/>
      <c r="I94" s="820">
        <v>2567</v>
      </c>
      <c r="J94" s="820">
        <v>47</v>
      </c>
      <c r="K94" s="833" t="s">
        <v>1053</v>
      </c>
      <c r="L94" s="833" t="s">
        <v>1052</v>
      </c>
      <c r="M94" s="837">
        <v>41904</v>
      </c>
    </row>
    <row r="95" spans="2:13" ht="34.5" customHeight="1">
      <c r="B95" s="695">
        <v>374</v>
      </c>
      <c r="C95" s="833" t="s">
        <v>1090</v>
      </c>
      <c r="D95" s="820">
        <v>4485</v>
      </c>
      <c r="E95" s="817" t="s">
        <v>995</v>
      </c>
      <c r="F95" s="820" t="s">
        <v>204</v>
      </c>
      <c r="G95" s="821">
        <v>800</v>
      </c>
      <c r="H95" s="821"/>
      <c r="I95" s="820">
        <v>2570</v>
      </c>
      <c r="J95" s="820">
        <v>10</v>
      </c>
      <c r="K95" s="832">
        <v>41884</v>
      </c>
      <c r="L95" s="832">
        <v>41886</v>
      </c>
      <c r="M95" s="835">
        <v>41900</v>
      </c>
    </row>
    <row r="96" spans="2:13" ht="34.5" customHeight="1">
      <c r="B96" s="695">
        <v>375</v>
      </c>
      <c r="C96" s="833" t="s">
        <v>1090</v>
      </c>
      <c r="D96" s="820">
        <v>4451</v>
      </c>
      <c r="E96" s="817" t="s">
        <v>59</v>
      </c>
      <c r="F96" s="820" t="s">
        <v>207</v>
      </c>
      <c r="G96" s="821">
        <v>640</v>
      </c>
      <c r="H96" s="821"/>
      <c r="I96" s="820">
        <v>2578</v>
      </c>
      <c r="J96" s="820">
        <v>45</v>
      </c>
      <c r="K96" s="833" t="s">
        <v>1048</v>
      </c>
      <c r="L96" s="833" t="s">
        <v>1054</v>
      </c>
      <c r="M96" s="835">
        <v>41901</v>
      </c>
    </row>
    <row r="97" spans="2:13" ht="34.5" customHeight="1">
      <c r="B97" s="695">
        <v>376</v>
      </c>
      <c r="C97" s="833" t="s">
        <v>1090</v>
      </c>
      <c r="D97" s="820">
        <v>4452</v>
      </c>
      <c r="E97" s="817" t="s">
        <v>635</v>
      </c>
      <c r="F97" s="820" t="s">
        <v>204</v>
      </c>
      <c r="G97" s="821">
        <v>800</v>
      </c>
      <c r="H97" s="821"/>
      <c r="I97" s="820">
        <v>2575</v>
      </c>
      <c r="J97" s="820">
        <v>25</v>
      </c>
      <c r="K97" s="833" t="s">
        <v>1048</v>
      </c>
      <c r="L97" s="833" t="s">
        <v>1055</v>
      </c>
      <c r="M97" s="835">
        <v>41901</v>
      </c>
    </row>
    <row r="98" spans="2:13" ht="34.5" customHeight="1">
      <c r="B98" s="695">
        <v>377</v>
      </c>
      <c r="C98" s="839">
        <v>41885</v>
      </c>
      <c r="D98" s="820">
        <v>4453</v>
      </c>
      <c r="E98" s="817" t="s">
        <v>509</v>
      </c>
      <c r="F98" s="820" t="s">
        <v>196</v>
      </c>
      <c r="G98" s="821">
        <v>960</v>
      </c>
      <c r="H98" s="821">
        <v>200</v>
      </c>
      <c r="I98" s="820">
        <v>2586</v>
      </c>
      <c r="J98" s="820">
        <v>24</v>
      </c>
      <c r="K98" s="832">
        <v>41890</v>
      </c>
      <c r="L98" s="832">
        <v>41892</v>
      </c>
      <c r="M98" s="835">
        <v>41906</v>
      </c>
    </row>
    <row r="99" spans="2:13" ht="34.5" customHeight="1">
      <c r="B99" s="695">
        <v>378</v>
      </c>
      <c r="C99" s="839">
        <v>41885</v>
      </c>
      <c r="D99" s="820">
        <v>4454</v>
      </c>
      <c r="E99" s="817" t="s">
        <v>509</v>
      </c>
      <c r="F99" s="820" t="s">
        <v>193</v>
      </c>
      <c r="G99" s="821">
        <v>960</v>
      </c>
      <c r="H99" s="821">
        <v>200</v>
      </c>
      <c r="I99" s="820">
        <v>2587</v>
      </c>
      <c r="J99" s="820">
        <v>24</v>
      </c>
      <c r="K99" s="832">
        <v>41893</v>
      </c>
      <c r="L99" s="820" t="s">
        <v>1056</v>
      </c>
      <c r="M99" s="835">
        <v>41908</v>
      </c>
    </row>
    <row r="100" spans="2:13" ht="34.5" customHeight="1">
      <c r="B100" s="695">
        <v>379</v>
      </c>
      <c r="C100" s="839">
        <v>41885</v>
      </c>
      <c r="D100" s="820">
        <v>4455</v>
      </c>
      <c r="E100" s="817" t="s">
        <v>1023</v>
      </c>
      <c r="F100" s="820" t="s">
        <v>448</v>
      </c>
      <c r="G100" s="821">
        <v>960</v>
      </c>
      <c r="H100" s="821">
        <v>150</v>
      </c>
      <c r="I100" s="820">
        <v>2589</v>
      </c>
      <c r="J100" s="820">
        <v>25</v>
      </c>
      <c r="K100" s="832">
        <v>41892</v>
      </c>
      <c r="L100" s="820" t="s">
        <v>1056</v>
      </c>
      <c r="M100" s="835">
        <v>41908</v>
      </c>
    </row>
    <row r="101" spans="2:13" ht="34.5" customHeight="1">
      <c r="B101" s="695">
        <v>380</v>
      </c>
      <c r="C101" s="839">
        <v>41885</v>
      </c>
      <c r="D101" s="820">
        <v>4456</v>
      </c>
      <c r="E101" s="817" t="s">
        <v>879</v>
      </c>
      <c r="F101" s="820" t="s">
        <v>448</v>
      </c>
      <c r="G101" s="821">
        <v>1280</v>
      </c>
      <c r="H101" s="821">
        <v>200</v>
      </c>
      <c r="I101" s="820">
        <v>2590</v>
      </c>
      <c r="J101" s="820">
        <v>24</v>
      </c>
      <c r="K101" s="832">
        <v>41891</v>
      </c>
      <c r="L101" s="820" t="s">
        <v>1056</v>
      </c>
      <c r="M101" s="835">
        <v>41908</v>
      </c>
    </row>
    <row r="102" spans="2:13" ht="34.5" customHeight="1">
      <c r="B102" s="695">
        <v>381</v>
      </c>
      <c r="C102" s="839">
        <v>41885</v>
      </c>
      <c r="D102" s="820">
        <v>4457</v>
      </c>
      <c r="E102" s="817" t="s">
        <v>928</v>
      </c>
      <c r="F102" s="820" t="s">
        <v>196</v>
      </c>
      <c r="G102" s="821">
        <v>1600</v>
      </c>
      <c r="H102" s="821">
        <v>200</v>
      </c>
      <c r="I102" s="820">
        <v>2591</v>
      </c>
      <c r="J102" s="820">
        <v>24</v>
      </c>
      <c r="K102" s="832">
        <v>41889</v>
      </c>
      <c r="L102" s="832">
        <v>41893</v>
      </c>
      <c r="M102" s="835">
        <v>41907</v>
      </c>
    </row>
    <row r="103" spans="2:13" ht="34.5" customHeight="1">
      <c r="B103" s="695">
        <v>382</v>
      </c>
      <c r="C103" s="839">
        <v>41885</v>
      </c>
      <c r="D103" s="820">
        <v>4458</v>
      </c>
      <c r="E103" s="817" t="s">
        <v>928</v>
      </c>
      <c r="F103" s="820" t="s">
        <v>190</v>
      </c>
      <c r="G103" s="821">
        <v>1920</v>
      </c>
      <c r="H103" s="821"/>
      <c r="I103" s="820">
        <v>2592</v>
      </c>
      <c r="J103" s="820">
        <v>24</v>
      </c>
      <c r="K103" s="820" t="s">
        <v>1057</v>
      </c>
      <c r="L103" s="820" t="s">
        <v>1058</v>
      </c>
      <c r="M103" s="835">
        <v>41915</v>
      </c>
    </row>
    <row r="104" spans="2:13" ht="34.5" customHeight="1">
      <c r="B104" s="695">
        <v>383</v>
      </c>
      <c r="C104" s="839">
        <v>41885</v>
      </c>
      <c r="D104" s="820">
        <v>4459</v>
      </c>
      <c r="E104" s="817" t="s">
        <v>929</v>
      </c>
      <c r="F104" s="820" t="s">
        <v>192</v>
      </c>
      <c r="G104" s="821">
        <v>3200</v>
      </c>
      <c r="H104" s="821">
        <v>200</v>
      </c>
      <c r="I104" s="820">
        <v>2593</v>
      </c>
      <c r="J104" s="820">
        <v>24</v>
      </c>
      <c r="K104" s="832">
        <v>41889</v>
      </c>
      <c r="L104" s="820" t="s">
        <v>1059</v>
      </c>
      <c r="M104" s="835">
        <v>41912</v>
      </c>
    </row>
    <row r="105" spans="2:13" ht="34.5" customHeight="1">
      <c r="B105" s="695">
        <v>384</v>
      </c>
      <c r="C105" s="839">
        <v>41885</v>
      </c>
      <c r="D105" s="820">
        <v>4464</v>
      </c>
      <c r="E105" s="817" t="s">
        <v>932</v>
      </c>
      <c r="F105" s="820" t="s">
        <v>93</v>
      </c>
      <c r="G105" s="821">
        <v>1440</v>
      </c>
      <c r="H105" s="821"/>
      <c r="I105" s="820">
        <v>2602</v>
      </c>
      <c r="J105" s="820">
        <v>53</v>
      </c>
      <c r="K105" s="833" t="s">
        <v>1052</v>
      </c>
      <c r="L105" s="820" t="s">
        <v>1059</v>
      </c>
      <c r="M105" s="835">
        <v>41912</v>
      </c>
    </row>
    <row r="106" spans="2:13" ht="34.5" customHeight="1">
      <c r="B106" s="695">
        <v>385</v>
      </c>
      <c r="C106" s="839" t="s">
        <v>1048</v>
      </c>
      <c r="D106" s="820">
        <v>4486</v>
      </c>
      <c r="E106" s="817" t="s">
        <v>45</v>
      </c>
      <c r="F106" s="820" t="s">
        <v>1031</v>
      </c>
      <c r="G106" s="821">
        <v>960</v>
      </c>
      <c r="H106" s="821">
        <v>150</v>
      </c>
      <c r="I106" s="820">
        <v>2618</v>
      </c>
      <c r="J106" s="820">
        <v>23</v>
      </c>
      <c r="K106" s="833" t="s">
        <v>1053</v>
      </c>
      <c r="L106" s="833" t="s">
        <v>1060</v>
      </c>
      <c r="M106" s="835">
        <v>41907</v>
      </c>
    </row>
    <row r="107" spans="2:13" ht="34.5" customHeight="1">
      <c r="B107" s="695">
        <v>386</v>
      </c>
      <c r="C107" s="833" t="s">
        <v>1048</v>
      </c>
      <c r="D107" s="820">
        <v>4487</v>
      </c>
      <c r="E107" s="817" t="s">
        <v>44</v>
      </c>
      <c r="F107" s="820" t="s">
        <v>1031</v>
      </c>
      <c r="G107" s="821">
        <v>960</v>
      </c>
      <c r="H107" s="821">
        <v>150</v>
      </c>
      <c r="I107" s="820">
        <v>2619</v>
      </c>
      <c r="J107" s="820">
        <v>23</v>
      </c>
      <c r="K107" s="833" t="s">
        <v>1053</v>
      </c>
      <c r="L107" s="833" t="s">
        <v>1060</v>
      </c>
      <c r="M107" s="835">
        <v>41907</v>
      </c>
    </row>
    <row r="108" spans="2:13" ht="34.5" customHeight="1">
      <c r="B108" s="695">
        <v>387</v>
      </c>
      <c r="C108" s="833" t="s">
        <v>1048</v>
      </c>
      <c r="D108" s="820">
        <v>4488</v>
      </c>
      <c r="E108" s="817" t="s">
        <v>985</v>
      </c>
      <c r="F108" s="820" t="s">
        <v>192</v>
      </c>
      <c r="G108" s="821">
        <v>960</v>
      </c>
      <c r="H108" s="821">
        <v>150</v>
      </c>
      <c r="I108" s="820">
        <v>2620</v>
      </c>
      <c r="J108" s="820">
        <v>23</v>
      </c>
      <c r="K108" s="833" t="s">
        <v>1053</v>
      </c>
      <c r="L108" s="832">
        <v>41893</v>
      </c>
      <c r="M108" s="838">
        <v>41907</v>
      </c>
    </row>
    <row r="109" spans="2:13" ht="34.5" customHeight="1">
      <c r="B109" s="695">
        <v>388</v>
      </c>
      <c r="C109" s="833" t="s">
        <v>1049</v>
      </c>
      <c r="D109" s="820">
        <v>4651</v>
      </c>
      <c r="E109" s="817" t="s">
        <v>995</v>
      </c>
      <c r="F109" s="820" t="s">
        <v>204</v>
      </c>
      <c r="G109" s="821">
        <v>320</v>
      </c>
      <c r="H109" s="820"/>
      <c r="I109" s="820">
        <v>2633</v>
      </c>
      <c r="J109" s="820">
        <v>10</v>
      </c>
      <c r="K109" s="832">
        <v>41768</v>
      </c>
      <c r="L109" s="833" t="s">
        <v>1054</v>
      </c>
      <c r="M109" s="837">
        <v>41901</v>
      </c>
    </row>
    <row r="110" spans="2:13" ht="34.5" customHeight="1">
      <c r="B110" s="695">
        <v>389</v>
      </c>
      <c r="C110" s="833" t="s">
        <v>1049</v>
      </c>
      <c r="D110" s="820">
        <v>4565</v>
      </c>
      <c r="E110" s="817" t="s">
        <v>509</v>
      </c>
      <c r="F110" s="820" t="s">
        <v>190</v>
      </c>
      <c r="G110" s="821">
        <v>640</v>
      </c>
      <c r="H110" s="820"/>
      <c r="I110" s="820">
        <v>2637</v>
      </c>
      <c r="J110" s="820">
        <v>24</v>
      </c>
      <c r="K110" s="833" t="s">
        <v>1057</v>
      </c>
      <c r="L110" s="820" t="s">
        <v>1061</v>
      </c>
      <c r="M110" s="837">
        <v>41913</v>
      </c>
    </row>
    <row r="111" spans="2:13" ht="34.5" customHeight="1">
      <c r="B111" s="695">
        <v>390</v>
      </c>
      <c r="C111" s="833" t="s">
        <v>1049</v>
      </c>
      <c r="D111" s="820">
        <v>4566</v>
      </c>
      <c r="E111" s="817" t="s">
        <v>509</v>
      </c>
      <c r="F111" s="820" t="s">
        <v>205</v>
      </c>
      <c r="G111" s="821">
        <v>960</v>
      </c>
      <c r="H111" s="820"/>
      <c r="I111" s="820">
        <v>2638</v>
      </c>
      <c r="J111" s="820">
        <v>24</v>
      </c>
      <c r="K111" s="833" t="s">
        <v>1061</v>
      </c>
      <c r="L111" s="833" t="s">
        <v>1062</v>
      </c>
      <c r="M111" s="837">
        <v>41915</v>
      </c>
    </row>
    <row r="112" spans="2:13" ht="34.5" customHeight="1">
      <c r="B112" s="695">
        <v>391</v>
      </c>
      <c r="C112" s="833" t="s">
        <v>1049</v>
      </c>
      <c r="D112" s="820">
        <v>4567</v>
      </c>
      <c r="E112" s="817" t="s">
        <v>1024</v>
      </c>
      <c r="F112" s="820" t="s">
        <v>205</v>
      </c>
      <c r="G112" s="821">
        <v>1280</v>
      </c>
      <c r="H112" s="820"/>
      <c r="I112" s="820">
        <v>2639</v>
      </c>
      <c r="J112" s="820">
        <v>24</v>
      </c>
      <c r="K112" s="833" t="s">
        <v>1061</v>
      </c>
      <c r="L112" s="833" t="s">
        <v>1058</v>
      </c>
      <c r="M112" s="837">
        <v>41915</v>
      </c>
    </row>
    <row r="113" spans="2:13" ht="34.5" customHeight="1">
      <c r="B113" s="695">
        <v>392</v>
      </c>
      <c r="C113" s="833" t="s">
        <v>1049</v>
      </c>
      <c r="D113" s="820">
        <v>4568</v>
      </c>
      <c r="E113" s="817" t="s">
        <v>928</v>
      </c>
      <c r="F113" s="820" t="s">
        <v>147</v>
      </c>
      <c r="G113" s="821">
        <v>1920</v>
      </c>
      <c r="H113" s="817"/>
      <c r="I113" s="820">
        <v>2642</v>
      </c>
      <c r="J113" s="820">
        <v>24</v>
      </c>
      <c r="K113" s="820" t="s">
        <v>1063</v>
      </c>
      <c r="L113" s="820" t="s">
        <v>1064</v>
      </c>
      <c r="M113" s="837">
        <v>41925</v>
      </c>
    </row>
    <row r="114" spans="2:13" ht="34.5" customHeight="1">
      <c r="B114" s="695">
        <v>393</v>
      </c>
      <c r="C114" s="833" t="s">
        <v>1049</v>
      </c>
      <c r="D114" s="820">
        <v>4863</v>
      </c>
      <c r="E114" s="817" t="s">
        <v>935</v>
      </c>
      <c r="F114" s="820" t="s">
        <v>200</v>
      </c>
      <c r="G114" s="821">
        <v>1920</v>
      </c>
      <c r="H114" s="817"/>
      <c r="I114" s="820">
        <v>2643</v>
      </c>
      <c r="J114" s="820">
        <v>24</v>
      </c>
      <c r="K114" s="820" t="s">
        <v>1065</v>
      </c>
      <c r="L114" s="832">
        <v>41916</v>
      </c>
      <c r="M114" s="837">
        <v>41932</v>
      </c>
    </row>
    <row r="115" spans="2:13" ht="34.5" customHeight="1">
      <c r="B115" s="695">
        <v>394</v>
      </c>
      <c r="C115" s="833" t="s">
        <v>1049</v>
      </c>
      <c r="D115" s="820">
        <v>4574</v>
      </c>
      <c r="E115" s="817" t="s">
        <v>930</v>
      </c>
      <c r="F115" s="820" t="s">
        <v>1</v>
      </c>
      <c r="G115" s="821">
        <v>2240</v>
      </c>
      <c r="H115" s="821">
        <v>100</v>
      </c>
      <c r="I115" s="820">
        <v>2644</v>
      </c>
      <c r="J115" s="820">
        <v>24</v>
      </c>
      <c r="K115" s="820" t="s">
        <v>1066</v>
      </c>
      <c r="L115" s="820" t="s">
        <v>1064</v>
      </c>
      <c r="M115" s="837">
        <v>41925</v>
      </c>
    </row>
    <row r="116" spans="2:13" ht="34.5" customHeight="1">
      <c r="B116" s="695">
        <v>395</v>
      </c>
      <c r="C116" s="833" t="s">
        <v>1049</v>
      </c>
      <c r="D116" s="820">
        <v>4864</v>
      </c>
      <c r="E116" s="817" t="s">
        <v>929</v>
      </c>
      <c r="F116" s="820" t="s">
        <v>333</v>
      </c>
      <c r="G116" s="821">
        <v>1920</v>
      </c>
      <c r="H116" s="821"/>
      <c r="I116" s="820">
        <v>2645</v>
      </c>
      <c r="J116" s="820">
        <v>24</v>
      </c>
      <c r="K116" s="820" t="s">
        <v>1065</v>
      </c>
      <c r="L116" s="832">
        <v>41916</v>
      </c>
      <c r="M116" s="837">
        <v>41932</v>
      </c>
    </row>
    <row r="117" spans="2:13" ht="34.5" customHeight="1">
      <c r="B117" s="695">
        <v>396</v>
      </c>
      <c r="C117" s="833" t="s">
        <v>1049</v>
      </c>
      <c r="D117" s="820">
        <v>4573</v>
      </c>
      <c r="E117" s="817" t="s">
        <v>509</v>
      </c>
      <c r="F117" s="820" t="s">
        <v>1</v>
      </c>
      <c r="G117" s="821">
        <v>960</v>
      </c>
      <c r="H117" s="821">
        <v>100</v>
      </c>
      <c r="I117" s="820">
        <v>2646</v>
      </c>
      <c r="J117" s="820">
        <v>24</v>
      </c>
      <c r="K117" s="820" t="s">
        <v>1063</v>
      </c>
      <c r="L117" s="820" t="s">
        <v>1067</v>
      </c>
      <c r="M117" s="837">
        <v>41921</v>
      </c>
    </row>
    <row r="118" spans="2:13" ht="34.5" customHeight="1">
      <c r="B118" s="695">
        <v>397</v>
      </c>
      <c r="C118" s="833" t="s">
        <v>1049</v>
      </c>
      <c r="D118" s="820">
        <v>4819</v>
      </c>
      <c r="E118" s="817" t="s">
        <v>509</v>
      </c>
      <c r="F118" s="820" t="s">
        <v>147</v>
      </c>
      <c r="G118" s="821">
        <v>960</v>
      </c>
      <c r="H118" s="821"/>
      <c r="I118" s="820">
        <v>2647</v>
      </c>
      <c r="J118" s="820">
        <v>24</v>
      </c>
      <c r="K118" s="820" t="s">
        <v>1068</v>
      </c>
      <c r="L118" s="820" t="s">
        <v>1064</v>
      </c>
      <c r="M118" s="837">
        <v>41925</v>
      </c>
    </row>
    <row r="119" spans="2:13" ht="34.5" customHeight="1">
      <c r="B119" s="695">
        <v>398</v>
      </c>
      <c r="C119" s="833" t="s">
        <v>1049</v>
      </c>
      <c r="D119" s="820">
        <v>4862</v>
      </c>
      <c r="E119" s="817" t="s">
        <v>509</v>
      </c>
      <c r="F119" s="820" t="s">
        <v>200</v>
      </c>
      <c r="G119" s="821">
        <v>960</v>
      </c>
      <c r="H119" s="821"/>
      <c r="I119" s="820">
        <v>2648</v>
      </c>
      <c r="J119" s="820">
        <v>24</v>
      </c>
      <c r="K119" s="833" t="s">
        <v>1065</v>
      </c>
      <c r="L119" s="833" t="s">
        <v>1069</v>
      </c>
      <c r="M119" s="837">
        <v>41928</v>
      </c>
    </row>
    <row r="120" spans="2:13" ht="34.5" customHeight="1">
      <c r="B120" s="695">
        <v>399</v>
      </c>
      <c r="C120" s="833" t="s">
        <v>1049</v>
      </c>
      <c r="D120" s="820">
        <v>4865</v>
      </c>
      <c r="E120" s="817" t="s">
        <v>509</v>
      </c>
      <c r="F120" s="820" t="s">
        <v>199</v>
      </c>
      <c r="G120" s="821">
        <v>640</v>
      </c>
      <c r="H120" s="821"/>
      <c r="I120" s="820">
        <v>2649</v>
      </c>
      <c r="J120" s="820">
        <v>24</v>
      </c>
      <c r="K120" s="833" t="s">
        <v>1070</v>
      </c>
      <c r="L120" s="833" t="s">
        <v>1071</v>
      </c>
      <c r="M120" s="837">
        <v>41932</v>
      </c>
    </row>
    <row r="121" spans="2:13" ht="34.5" customHeight="1">
      <c r="B121" s="695">
        <v>400</v>
      </c>
      <c r="C121" s="833" t="s">
        <v>1049</v>
      </c>
      <c r="D121" s="819">
        <v>4569</v>
      </c>
      <c r="E121" s="817" t="s">
        <v>1025</v>
      </c>
      <c r="F121" s="820" t="s">
        <v>1032</v>
      </c>
      <c r="G121" s="821">
        <v>1600</v>
      </c>
      <c r="H121" s="821">
        <v>160</v>
      </c>
      <c r="I121" s="820">
        <v>2651</v>
      </c>
      <c r="J121" s="820">
        <v>8</v>
      </c>
      <c r="K121" s="833" t="s">
        <v>1053</v>
      </c>
      <c r="L121" s="833" t="s">
        <v>1072</v>
      </c>
      <c r="M121" s="837">
        <v>41908</v>
      </c>
    </row>
    <row r="122" spans="2:13" ht="34.5" customHeight="1">
      <c r="B122" s="695">
        <v>401</v>
      </c>
      <c r="C122" s="833" t="s">
        <v>1049</v>
      </c>
      <c r="D122" s="820">
        <v>4570</v>
      </c>
      <c r="E122" s="817" t="s">
        <v>1026</v>
      </c>
      <c r="F122" s="820" t="s">
        <v>1032</v>
      </c>
      <c r="G122" s="821">
        <v>1600</v>
      </c>
      <c r="H122" s="821">
        <v>160</v>
      </c>
      <c r="I122" s="820">
        <v>2653</v>
      </c>
      <c r="J122" s="820">
        <v>8</v>
      </c>
      <c r="K122" s="833" t="s">
        <v>1053</v>
      </c>
      <c r="L122" s="833" t="s">
        <v>1072</v>
      </c>
      <c r="M122" s="837">
        <v>41908</v>
      </c>
    </row>
    <row r="123" spans="2:13" ht="34.5" customHeight="1">
      <c r="B123" s="695">
        <v>402</v>
      </c>
      <c r="C123" s="833" t="s">
        <v>1049</v>
      </c>
      <c r="D123" s="820">
        <v>4571</v>
      </c>
      <c r="E123" s="817" t="s">
        <v>906</v>
      </c>
      <c r="F123" s="820" t="s">
        <v>1033</v>
      </c>
      <c r="G123" s="821">
        <v>1600</v>
      </c>
      <c r="H123" s="821"/>
      <c r="I123" s="820">
        <v>2654</v>
      </c>
      <c r="J123" s="820">
        <v>22</v>
      </c>
      <c r="K123" s="833" t="s">
        <v>1053</v>
      </c>
      <c r="L123" s="833" t="s">
        <v>1072</v>
      </c>
      <c r="M123" s="837">
        <v>41908</v>
      </c>
    </row>
    <row r="124" spans="2:13" ht="34.5" customHeight="1">
      <c r="B124" s="695">
        <v>403</v>
      </c>
      <c r="C124" s="833" t="s">
        <v>1049</v>
      </c>
      <c r="D124" s="820">
        <v>4572</v>
      </c>
      <c r="E124" s="817" t="s">
        <v>618</v>
      </c>
      <c r="F124" s="820" t="s">
        <v>1034</v>
      </c>
      <c r="G124" s="821">
        <v>1600</v>
      </c>
      <c r="H124" s="821">
        <v>160</v>
      </c>
      <c r="I124" s="820">
        <v>2655</v>
      </c>
      <c r="J124" s="820">
        <v>19</v>
      </c>
      <c r="K124" s="833" t="s">
        <v>1053</v>
      </c>
      <c r="L124" s="833" t="s">
        <v>1072</v>
      </c>
      <c r="M124" s="837">
        <v>41908</v>
      </c>
    </row>
    <row r="125" spans="2:13" ht="34.5" customHeight="1">
      <c r="B125" s="695">
        <v>404</v>
      </c>
      <c r="C125" s="833" t="s">
        <v>1049</v>
      </c>
      <c r="D125" s="820">
        <v>4575</v>
      </c>
      <c r="E125" s="817" t="s">
        <v>991</v>
      </c>
      <c r="F125" s="820" t="s">
        <v>1035</v>
      </c>
      <c r="G125" s="821">
        <v>640</v>
      </c>
      <c r="H125" s="821">
        <v>160</v>
      </c>
      <c r="I125" s="820">
        <v>2656</v>
      </c>
      <c r="J125" s="820">
        <v>47</v>
      </c>
      <c r="K125" s="833" t="s">
        <v>1050</v>
      </c>
      <c r="L125" s="833" t="s">
        <v>1072</v>
      </c>
      <c r="M125" s="837">
        <v>41908</v>
      </c>
    </row>
    <row r="126" spans="2:13" ht="34.5" customHeight="1">
      <c r="B126" s="695">
        <v>405</v>
      </c>
      <c r="C126" s="839">
        <v>41921</v>
      </c>
      <c r="D126" s="820">
        <v>4589</v>
      </c>
      <c r="E126" s="817" t="s">
        <v>1027</v>
      </c>
      <c r="F126" s="820" t="s">
        <v>147</v>
      </c>
      <c r="G126" s="821">
        <v>320</v>
      </c>
      <c r="H126" s="817"/>
      <c r="I126" s="820">
        <v>2669</v>
      </c>
      <c r="J126" s="820">
        <v>34</v>
      </c>
      <c r="K126" s="833" t="s">
        <v>1072</v>
      </c>
      <c r="L126" s="832">
        <v>41894</v>
      </c>
      <c r="M126" s="837">
        <v>41908</v>
      </c>
    </row>
    <row r="127" spans="2:13" ht="34.5" customHeight="1">
      <c r="B127" s="695">
        <v>406</v>
      </c>
      <c r="C127" s="828">
        <v>41921</v>
      </c>
      <c r="D127" s="820">
        <v>4590</v>
      </c>
      <c r="E127" s="817" t="s">
        <v>991</v>
      </c>
      <c r="F127" s="820" t="s">
        <v>202</v>
      </c>
      <c r="G127" s="821">
        <v>640</v>
      </c>
      <c r="H127" s="817"/>
      <c r="I127" s="820">
        <v>2670</v>
      </c>
      <c r="J127" s="820">
        <v>47</v>
      </c>
      <c r="K127" s="833" t="s">
        <v>1061</v>
      </c>
      <c r="L127" s="833" t="s">
        <v>1073</v>
      </c>
      <c r="M127" s="837">
        <v>41914</v>
      </c>
    </row>
    <row r="128" spans="2:13" ht="34.5" customHeight="1">
      <c r="B128" s="695">
        <v>407</v>
      </c>
      <c r="C128" s="839">
        <v>41921</v>
      </c>
      <c r="D128" s="820">
        <v>4591</v>
      </c>
      <c r="E128" s="817" t="s">
        <v>993</v>
      </c>
      <c r="F128" s="820" t="s">
        <v>201</v>
      </c>
      <c r="G128" s="821">
        <v>640</v>
      </c>
      <c r="H128" s="817"/>
      <c r="I128" s="820">
        <v>2671</v>
      </c>
      <c r="J128" s="820">
        <v>47</v>
      </c>
      <c r="K128" s="833" t="s">
        <v>1074</v>
      </c>
      <c r="L128" s="832">
        <v>41897</v>
      </c>
      <c r="M128" s="837">
        <v>41911</v>
      </c>
    </row>
    <row r="129" spans="2:13" ht="34.5" customHeight="1">
      <c r="B129" s="695">
        <v>408</v>
      </c>
      <c r="C129" s="828">
        <v>41921</v>
      </c>
      <c r="D129" s="820">
        <v>4592</v>
      </c>
      <c r="E129" s="817" t="s">
        <v>882</v>
      </c>
      <c r="F129" s="820" t="s">
        <v>191</v>
      </c>
      <c r="G129" s="821">
        <v>1440</v>
      </c>
      <c r="H129" s="821">
        <v>150</v>
      </c>
      <c r="I129" s="820">
        <v>2672</v>
      </c>
      <c r="J129" s="820">
        <v>25</v>
      </c>
      <c r="K129" s="832" t="s">
        <v>1063</v>
      </c>
      <c r="L129" s="832" t="s">
        <v>1064</v>
      </c>
      <c r="M129" s="837">
        <v>41925</v>
      </c>
    </row>
    <row r="130" spans="2:13" ht="34.5" customHeight="1">
      <c r="B130" s="695">
        <v>409</v>
      </c>
      <c r="C130" s="839">
        <v>41921</v>
      </c>
      <c r="D130" s="820">
        <v>4593</v>
      </c>
      <c r="E130" s="817" t="s">
        <v>34</v>
      </c>
      <c r="F130" s="820" t="s">
        <v>191</v>
      </c>
      <c r="G130" s="821">
        <v>1760</v>
      </c>
      <c r="H130" s="821">
        <v>150</v>
      </c>
      <c r="I130" s="820">
        <v>2673</v>
      </c>
      <c r="J130" s="820">
        <v>25</v>
      </c>
      <c r="K130" s="832" t="s">
        <v>1066</v>
      </c>
      <c r="L130" s="832" t="s">
        <v>1064</v>
      </c>
      <c r="M130" s="837">
        <v>41925</v>
      </c>
    </row>
    <row r="131" spans="2:13" ht="34.5" customHeight="1">
      <c r="B131" s="695">
        <v>410</v>
      </c>
      <c r="C131" s="828">
        <v>41921</v>
      </c>
      <c r="D131" s="820">
        <v>4594</v>
      </c>
      <c r="E131" s="817" t="s">
        <v>1076</v>
      </c>
      <c r="F131" s="820" t="s">
        <v>951</v>
      </c>
      <c r="G131" s="821">
        <v>960</v>
      </c>
      <c r="H131" s="821">
        <v>960</v>
      </c>
      <c r="I131" s="820">
        <v>2674</v>
      </c>
      <c r="J131" s="820">
        <v>25</v>
      </c>
      <c r="K131" s="832" t="s">
        <v>1061</v>
      </c>
      <c r="L131" s="832" t="s">
        <v>1058</v>
      </c>
      <c r="M131" s="837">
        <v>41915</v>
      </c>
    </row>
    <row r="132" spans="2:13" ht="34.5" customHeight="1">
      <c r="B132" s="695">
        <v>411</v>
      </c>
      <c r="C132" s="839">
        <v>41921</v>
      </c>
      <c r="D132" s="820">
        <v>4595</v>
      </c>
      <c r="E132" s="817" t="s">
        <v>890</v>
      </c>
      <c r="F132" s="820" t="s">
        <v>951</v>
      </c>
      <c r="G132" s="821">
        <v>960</v>
      </c>
      <c r="H132" s="821"/>
      <c r="I132" s="820">
        <v>2675</v>
      </c>
      <c r="J132" s="820">
        <v>25</v>
      </c>
      <c r="K132" s="832" t="s">
        <v>1057</v>
      </c>
      <c r="L132" s="832" t="s">
        <v>1073</v>
      </c>
      <c r="M132" s="837">
        <v>41914</v>
      </c>
    </row>
    <row r="133" spans="2:13" ht="34.5" customHeight="1">
      <c r="B133" s="695">
        <v>412</v>
      </c>
      <c r="C133" s="832">
        <v>41892</v>
      </c>
      <c r="D133" s="820">
        <v>4596</v>
      </c>
      <c r="E133" s="817" t="s">
        <v>23</v>
      </c>
      <c r="F133" s="820" t="s">
        <v>951</v>
      </c>
      <c r="G133" s="821">
        <v>1600</v>
      </c>
      <c r="H133" s="821"/>
      <c r="I133" s="820">
        <v>2676</v>
      </c>
      <c r="J133" s="820">
        <v>25</v>
      </c>
      <c r="K133" s="832">
        <v>41897</v>
      </c>
      <c r="L133" s="832">
        <v>41902</v>
      </c>
      <c r="M133" s="837">
        <v>41915</v>
      </c>
    </row>
    <row r="134" spans="2:13" ht="34.5" customHeight="1">
      <c r="B134" s="695">
        <v>413</v>
      </c>
      <c r="C134" s="832">
        <v>41894</v>
      </c>
      <c r="D134" s="820">
        <v>4677</v>
      </c>
      <c r="E134" s="817" t="s">
        <v>938</v>
      </c>
      <c r="F134" s="820" t="s">
        <v>189</v>
      </c>
      <c r="G134" s="821">
        <v>960</v>
      </c>
      <c r="H134" s="821">
        <v>300</v>
      </c>
      <c r="I134" s="820">
        <v>2718</v>
      </c>
      <c r="J134" s="820">
        <v>23</v>
      </c>
      <c r="K134" s="832" t="s">
        <v>1074</v>
      </c>
      <c r="L134" s="832" t="s">
        <v>1073</v>
      </c>
      <c r="M134" s="837">
        <v>41914</v>
      </c>
    </row>
    <row r="135" spans="2:13" ht="34.5" customHeight="1">
      <c r="B135" s="695">
        <v>414</v>
      </c>
      <c r="C135" s="832">
        <v>41894</v>
      </c>
      <c r="D135" s="820">
        <v>4676</v>
      </c>
      <c r="E135" s="817" t="s">
        <v>1077</v>
      </c>
      <c r="F135" s="820" t="s">
        <v>191</v>
      </c>
      <c r="G135" s="821">
        <v>960</v>
      </c>
      <c r="H135" s="821">
        <v>300</v>
      </c>
      <c r="I135" s="820">
        <v>2719</v>
      </c>
      <c r="J135" s="820">
        <v>23</v>
      </c>
      <c r="K135" s="832" t="s">
        <v>1074</v>
      </c>
      <c r="L135" s="832" t="s">
        <v>1073</v>
      </c>
      <c r="M135" s="837">
        <v>41914</v>
      </c>
    </row>
    <row r="136" spans="2:13" ht="34.5" customHeight="1">
      <c r="B136" s="695">
        <v>415</v>
      </c>
      <c r="C136" s="832">
        <v>41897</v>
      </c>
      <c r="D136" s="820">
        <v>4698</v>
      </c>
      <c r="E136" s="817" t="s">
        <v>1078</v>
      </c>
      <c r="F136" s="820" t="s">
        <v>193</v>
      </c>
      <c r="G136" s="821">
        <v>480</v>
      </c>
      <c r="H136" s="821"/>
      <c r="I136" s="820">
        <v>2730</v>
      </c>
      <c r="J136" s="820">
        <v>47</v>
      </c>
      <c r="K136" s="832">
        <v>41898</v>
      </c>
      <c r="L136" s="832">
        <v>41899</v>
      </c>
      <c r="M136" s="837">
        <v>41913</v>
      </c>
    </row>
    <row r="137" spans="2:13" ht="34.5" customHeight="1">
      <c r="B137" s="695">
        <v>416</v>
      </c>
      <c r="C137" s="832">
        <v>41897</v>
      </c>
      <c r="D137" s="820">
        <v>4697</v>
      </c>
      <c r="E137" s="817" t="s">
        <v>996</v>
      </c>
      <c r="F137" s="820" t="s">
        <v>1036</v>
      </c>
      <c r="G137" s="821">
        <v>480</v>
      </c>
      <c r="H137" s="821"/>
      <c r="I137" s="820">
        <v>2735</v>
      </c>
      <c r="J137" s="820">
        <v>47</v>
      </c>
      <c r="K137" s="832">
        <v>41898</v>
      </c>
      <c r="L137" s="832">
        <v>41899</v>
      </c>
      <c r="M137" s="837">
        <v>41913</v>
      </c>
    </row>
    <row r="138" spans="2:13" ht="34.5" customHeight="1">
      <c r="B138" s="695">
        <v>417</v>
      </c>
      <c r="C138" s="832">
        <v>41897</v>
      </c>
      <c r="D138" s="820">
        <v>4695</v>
      </c>
      <c r="E138" s="817" t="s">
        <v>1079</v>
      </c>
      <c r="F138" s="820" t="s">
        <v>197</v>
      </c>
      <c r="G138" s="821">
        <v>320</v>
      </c>
      <c r="H138" s="821">
        <v>200</v>
      </c>
      <c r="I138" s="820">
        <v>2736</v>
      </c>
      <c r="J138" s="820">
        <v>47</v>
      </c>
      <c r="K138" s="832">
        <v>41898</v>
      </c>
      <c r="L138" s="832">
        <v>41899</v>
      </c>
      <c r="M138" s="837">
        <v>41913</v>
      </c>
    </row>
    <row r="139" spans="2:13" ht="34.5" customHeight="1">
      <c r="B139" s="695">
        <v>418</v>
      </c>
      <c r="C139" s="832">
        <v>41897</v>
      </c>
      <c r="D139" s="820">
        <v>4696</v>
      </c>
      <c r="E139" s="817" t="s">
        <v>997</v>
      </c>
      <c r="F139" s="820" t="s">
        <v>193</v>
      </c>
      <c r="G139" s="821">
        <v>480</v>
      </c>
      <c r="H139" s="821"/>
      <c r="I139" s="820">
        <v>2737</v>
      </c>
      <c r="J139" s="820">
        <v>47</v>
      </c>
      <c r="K139" s="832">
        <v>41898</v>
      </c>
      <c r="L139" s="832">
        <v>41899</v>
      </c>
      <c r="M139" s="837">
        <v>41913</v>
      </c>
    </row>
    <row r="140" spans="2:13" ht="34.5" customHeight="1">
      <c r="B140" s="695">
        <v>419</v>
      </c>
      <c r="C140" s="833" t="s">
        <v>1057</v>
      </c>
      <c r="D140" s="820">
        <v>4694</v>
      </c>
      <c r="E140" s="817" t="s">
        <v>992</v>
      </c>
      <c r="F140" s="820" t="s">
        <v>1028</v>
      </c>
      <c r="G140" s="821">
        <v>640</v>
      </c>
      <c r="H140" s="817"/>
      <c r="I140" s="820">
        <v>2733</v>
      </c>
      <c r="J140" s="820">
        <v>47</v>
      </c>
      <c r="K140" s="832" t="s">
        <v>1059</v>
      </c>
      <c r="L140" s="832" t="s">
        <v>1073</v>
      </c>
      <c r="M140" s="837">
        <v>41914</v>
      </c>
    </row>
    <row r="141" spans="2:13" ht="34.5" customHeight="1">
      <c r="B141" s="695">
        <v>420</v>
      </c>
      <c r="C141" s="832">
        <v>41897</v>
      </c>
      <c r="D141" s="820">
        <v>4701</v>
      </c>
      <c r="E141" s="817" t="s">
        <v>1080</v>
      </c>
      <c r="F141" s="820" t="s">
        <v>147</v>
      </c>
      <c r="G141" s="821">
        <v>320</v>
      </c>
      <c r="H141" s="821"/>
      <c r="I141" s="820">
        <v>2738</v>
      </c>
      <c r="J141" s="820">
        <v>47</v>
      </c>
      <c r="K141" s="832" t="s">
        <v>1073</v>
      </c>
      <c r="L141" s="832" t="s">
        <v>1062</v>
      </c>
      <c r="M141" s="837">
        <v>41915</v>
      </c>
    </row>
    <row r="142" spans="2:13" ht="34.5" customHeight="1">
      <c r="B142" s="695">
        <v>421</v>
      </c>
      <c r="C142" s="832">
        <v>41897</v>
      </c>
      <c r="D142" s="820">
        <v>4699</v>
      </c>
      <c r="E142" s="817" t="s">
        <v>898</v>
      </c>
      <c r="F142" s="820" t="s">
        <v>199</v>
      </c>
      <c r="G142" s="821">
        <v>640</v>
      </c>
      <c r="H142" s="821"/>
      <c r="I142" s="820">
        <v>2726</v>
      </c>
      <c r="J142" s="820">
        <v>31</v>
      </c>
      <c r="K142" s="832">
        <v>41898</v>
      </c>
      <c r="L142" s="832">
        <v>41900</v>
      </c>
      <c r="M142" s="837">
        <v>41914</v>
      </c>
    </row>
    <row r="143" spans="2:13" ht="34.5" customHeight="1">
      <c r="B143" s="695">
        <v>422</v>
      </c>
      <c r="C143" s="832">
        <v>41897</v>
      </c>
      <c r="D143" s="820">
        <v>4700</v>
      </c>
      <c r="E143" s="817" t="s">
        <v>1081</v>
      </c>
      <c r="F143" s="820" t="s">
        <v>199</v>
      </c>
      <c r="G143" s="821">
        <v>640</v>
      </c>
      <c r="H143" s="821"/>
      <c r="I143" s="820">
        <v>2729</v>
      </c>
      <c r="J143" s="820">
        <v>31</v>
      </c>
      <c r="K143" s="832">
        <v>41898</v>
      </c>
      <c r="L143" s="832">
        <v>41900</v>
      </c>
      <c r="M143" s="837">
        <v>41914</v>
      </c>
    </row>
    <row r="144" spans="2:13" ht="34.5" customHeight="1">
      <c r="B144" s="695">
        <v>423</v>
      </c>
      <c r="C144" s="832">
        <v>41898</v>
      </c>
      <c r="D144" s="820">
        <v>4766</v>
      </c>
      <c r="E144" s="817" t="s">
        <v>998</v>
      </c>
      <c r="F144" s="820" t="s">
        <v>198</v>
      </c>
      <c r="G144" s="821">
        <v>320</v>
      </c>
      <c r="H144" s="821">
        <v>150</v>
      </c>
      <c r="I144" s="820">
        <v>2780</v>
      </c>
      <c r="J144" s="820">
        <v>47</v>
      </c>
      <c r="K144" s="832">
        <v>41898</v>
      </c>
      <c r="L144" s="832">
        <v>41898</v>
      </c>
      <c r="M144" s="837">
        <v>41912</v>
      </c>
    </row>
    <row r="145" spans="2:13" ht="34.5" customHeight="1">
      <c r="B145" s="695">
        <v>424</v>
      </c>
      <c r="C145" s="837">
        <v>41900</v>
      </c>
      <c r="D145" s="820">
        <v>4818</v>
      </c>
      <c r="E145" s="817" t="s">
        <v>1082</v>
      </c>
      <c r="F145" s="820" t="s">
        <v>200</v>
      </c>
      <c r="G145" s="821">
        <v>1920</v>
      </c>
      <c r="H145" s="821"/>
      <c r="I145" s="820">
        <v>2809</v>
      </c>
      <c r="J145" s="820">
        <v>24</v>
      </c>
      <c r="K145" s="832">
        <v>41911</v>
      </c>
      <c r="L145" s="832">
        <v>41916</v>
      </c>
      <c r="M145" s="837">
        <v>41932</v>
      </c>
    </row>
    <row r="146" spans="2:13" ht="34.5" customHeight="1">
      <c r="B146" s="695">
        <v>425</v>
      </c>
      <c r="C146" s="837">
        <v>41900</v>
      </c>
      <c r="D146" s="820">
        <v>4816</v>
      </c>
      <c r="E146" s="817" t="s">
        <v>1083</v>
      </c>
      <c r="F146" s="820" t="s">
        <v>195</v>
      </c>
      <c r="G146" s="821">
        <v>2240</v>
      </c>
      <c r="H146" s="821">
        <v>100</v>
      </c>
      <c r="I146" s="820">
        <v>2810</v>
      </c>
      <c r="J146" s="820">
        <v>24</v>
      </c>
      <c r="K146" s="832">
        <v>41903</v>
      </c>
      <c r="L146" s="832">
        <v>41909</v>
      </c>
      <c r="M146" s="837">
        <v>41925</v>
      </c>
    </row>
    <row r="147" spans="2:13" ht="34.5" customHeight="1">
      <c r="B147" s="695">
        <v>426</v>
      </c>
      <c r="C147" s="837">
        <v>41900</v>
      </c>
      <c r="D147" s="820">
        <v>4814</v>
      </c>
      <c r="E147" s="817" t="s">
        <v>991</v>
      </c>
      <c r="F147" s="820" t="s">
        <v>190</v>
      </c>
      <c r="G147" s="821">
        <v>320</v>
      </c>
      <c r="H147" s="821"/>
      <c r="I147" s="820">
        <v>2811</v>
      </c>
      <c r="J147" s="820">
        <v>47</v>
      </c>
      <c r="K147" s="832">
        <v>41904</v>
      </c>
      <c r="L147" s="832">
        <v>41905</v>
      </c>
      <c r="M147" s="837">
        <v>41919</v>
      </c>
    </row>
    <row r="148" spans="2:13" ht="34.5" customHeight="1">
      <c r="B148" s="695">
        <v>427</v>
      </c>
      <c r="C148" s="837">
        <v>41900</v>
      </c>
      <c r="D148" s="820">
        <v>4817</v>
      </c>
      <c r="E148" s="817" t="s">
        <v>46</v>
      </c>
      <c r="F148" s="820" t="s">
        <v>195</v>
      </c>
      <c r="G148" s="821">
        <v>960</v>
      </c>
      <c r="H148" s="821">
        <v>200</v>
      </c>
      <c r="I148" s="820">
        <v>2812</v>
      </c>
      <c r="J148" s="820">
        <v>25</v>
      </c>
      <c r="K148" s="832">
        <v>41906</v>
      </c>
      <c r="L148" s="832">
        <v>41909</v>
      </c>
      <c r="M148" s="837">
        <v>41925</v>
      </c>
    </row>
    <row r="149" spans="2:13" ht="34.5" customHeight="1">
      <c r="B149" s="695">
        <v>428</v>
      </c>
      <c r="C149" s="837">
        <v>41900</v>
      </c>
      <c r="D149" s="820">
        <v>4815</v>
      </c>
      <c r="E149" s="817" t="s">
        <v>887</v>
      </c>
      <c r="F149" s="820" t="s">
        <v>195</v>
      </c>
      <c r="G149" s="821">
        <v>960</v>
      </c>
      <c r="H149" s="821">
        <v>200</v>
      </c>
      <c r="I149" s="820">
        <v>2813</v>
      </c>
      <c r="J149" s="820">
        <v>25</v>
      </c>
      <c r="K149" s="832">
        <v>41904</v>
      </c>
      <c r="L149" s="832">
        <v>41907</v>
      </c>
      <c r="M149" s="837">
        <v>41922</v>
      </c>
    </row>
    <row r="150" spans="2:13" ht="34.5" customHeight="1">
      <c r="B150" s="695">
        <v>429</v>
      </c>
      <c r="C150" s="837">
        <v>41901</v>
      </c>
      <c r="D150" s="820">
        <v>4829</v>
      </c>
      <c r="E150" s="817" t="s">
        <v>1025</v>
      </c>
      <c r="F150" s="820" t="s">
        <v>195</v>
      </c>
      <c r="G150" s="821">
        <v>1600</v>
      </c>
      <c r="H150" s="821">
        <v>160</v>
      </c>
      <c r="I150" s="820">
        <v>2829</v>
      </c>
      <c r="J150" s="820">
        <v>8</v>
      </c>
      <c r="K150" s="832">
        <v>41896</v>
      </c>
      <c r="L150" s="832">
        <v>41901</v>
      </c>
      <c r="M150" s="837">
        <v>41915</v>
      </c>
    </row>
    <row r="151" spans="2:13" ht="34.5" customHeight="1">
      <c r="B151" s="695">
        <v>430</v>
      </c>
      <c r="C151" s="837">
        <v>41901</v>
      </c>
      <c r="D151" s="820">
        <v>4830</v>
      </c>
      <c r="E151" s="817" t="s">
        <v>988</v>
      </c>
      <c r="F151" s="820" t="s">
        <v>205</v>
      </c>
      <c r="G151" s="821">
        <v>320</v>
      </c>
      <c r="H151" s="821">
        <v>320</v>
      </c>
      <c r="I151" s="820">
        <v>2830</v>
      </c>
      <c r="J151" s="820">
        <v>47</v>
      </c>
      <c r="K151" s="833" t="s">
        <v>1066</v>
      </c>
      <c r="L151" s="832">
        <v>41904</v>
      </c>
      <c r="M151" s="837">
        <v>41918</v>
      </c>
    </row>
    <row r="152" spans="2:13" ht="34.5" customHeight="1">
      <c r="B152" s="695">
        <v>431</v>
      </c>
      <c r="C152" s="899" t="s">
        <v>232</v>
      </c>
      <c r="D152" s="900">
        <v>4831</v>
      </c>
      <c r="E152" s="900" t="s">
        <v>997</v>
      </c>
      <c r="F152" s="900" t="s">
        <v>197</v>
      </c>
      <c r="G152" s="900">
        <v>320</v>
      </c>
      <c r="H152" s="900">
        <v>200</v>
      </c>
      <c r="I152" s="900">
        <v>2831</v>
      </c>
      <c r="J152" s="900">
        <v>47</v>
      </c>
      <c r="K152" s="900">
        <v>41903</v>
      </c>
      <c r="L152" s="900">
        <v>41904</v>
      </c>
      <c r="M152" s="901">
        <v>41918</v>
      </c>
    </row>
    <row r="153" spans="2:13" ht="34.5" customHeight="1">
      <c r="B153" s="695">
        <v>432</v>
      </c>
      <c r="C153" s="837">
        <v>41901</v>
      </c>
      <c r="D153" s="820">
        <v>4832</v>
      </c>
      <c r="E153" s="817" t="s">
        <v>987</v>
      </c>
      <c r="F153" s="820" t="s">
        <v>204</v>
      </c>
      <c r="G153" s="821">
        <v>1600</v>
      </c>
      <c r="H153" s="821">
        <v>300</v>
      </c>
      <c r="I153" s="820">
        <v>2832</v>
      </c>
      <c r="J153" s="820">
        <v>23</v>
      </c>
      <c r="K153" s="832">
        <v>41903</v>
      </c>
      <c r="L153" s="832">
        <v>41909</v>
      </c>
      <c r="M153" s="837">
        <v>41925</v>
      </c>
    </row>
    <row r="154" spans="2:13" ht="34.5" customHeight="1">
      <c r="B154" s="695">
        <v>433</v>
      </c>
      <c r="C154" s="837">
        <v>41901</v>
      </c>
      <c r="D154" s="820">
        <v>4833</v>
      </c>
      <c r="E154" s="817" t="s">
        <v>1000</v>
      </c>
      <c r="F154" s="820" t="s">
        <v>204</v>
      </c>
      <c r="G154" s="821">
        <v>1600</v>
      </c>
      <c r="H154" s="821">
        <v>300</v>
      </c>
      <c r="I154" s="820">
        <v>2833</v>
      </c>
      <c r="J154" s="820">
        <v>23</v>
      </c>
      <c r="K154" s="832">
        <v>41903</v>
      </c>
      <c r="L154" s="832">
        <v>41909</v>
      </c>
      <c r="M154" s="837">
        <v>41925</v>
      </c>
    </row>
    <row r="155" spans="2:13" ht="34.5" customHeight="1">
      <c r="B155" s="695">
        <v>434</v>
      </c>
      <c r="C155" s="837">
        <v>41901</v>
      </c>
      <c r="D155" s="820">
        <v>4834</v>
      </c>
      <c r="E155" s="817" t="s">
        <v>939</v>
      </c>
      <c r="F155" s="820" t="s">
        <v>204</v>
      </c>
      <c r="G155" s="821">
        <v>1600</v>
      </c>
      <c r="H155" s="821">
        <v>300</v>
      </c>
      <c r="I155" s="820">
        <v>2834</v>
      </c>
      <c r="J155" s="820">
        <v>23</v>
      </c>
      <c r="K155" s="832">
        <v>41903</v>
      </c>
      <c r="L155" s="832">
        <v>41909</v>
      </c>
      <c r="M155" s="837">
        <v>41925</v>
      </c>
    </row>
    <row r="156" spans="2:13" ht="34.5" customHeight="1">
      <c r="B156" s="695">
        <v>435</v>
      </c>
      <c r="C156" s="899" t="s">
        <v>232</v>
      </c>
      <c r="D156" s="900" t="s">
        <v>232</v>
      </c>
      <c r="E156" s="900"/>
      <c r="F156" s="900"/>
      <c r="G156" s="900"/>
      <c r="H156" s="900"/>
      <c r="I156" s="900"/>
      <c r="J156" s="900"/>
      <c r="K156" s="900"/>
      <c r="L156" s="900"/>
      <c r="M156" s="901"/>
    </row>
    <row r="157" spans="2:13" ht="34.5" customHeight="1">
      <c r="B157" s="695">
        <v>436</v>
      </c>
      <c r="C157" s="837">
        <v>41901</v>
      </c>
      <c r="D157" s="820">
        <v>4835</v>
      </c>
      <c r="E157" s="817" t="s">
        <v>57</v>
      </c>
      <c r="F157" s="820" t="s">
        <v>189</v>
      </c>
      <c r="G157" s="821">
        <v>640</v>
      </c>
      <c r="H157" s="821">
        <v>100</v>
      </c>
      <c r="I157" s="820">
        <v>2840</v>
      </c>
      <c r="J157" s="820">
        <v>47</v>
      </c>
      <c r="K157" s="832">
        <v>41903</v>
      </c>
      <c r="L157" s="832">
        <v>41904</v>
      </c>
      <c r="M157" s="837">
        <v>41918</v>
      </c>
    </row>
    <row r="158" spans="2:13" ht="34.5" customHeight="1">
      <c r="B158" s="695">
        <v>437</v>
      </c>
      <c r="C158" s="837">
        <v>41904</v>
      </c>
      <c r="D158" s="820">
        <v>4855</v>
      </c>
      <c r="E158" s="817" t="s">
        <v>878</v>
      </c>
      <c r="F158" s="820" t="s">
        <v>945</v>
      </c>
      <c r="G158" s="821">
        <v>1120</v>
      </c>
      <c r="H158" s="821">
        <v>300</v>
      </c>
      <c r="I158" s="820">
        <v>2845</v>
      </c>
      <c r="J158" s="820">
        <v>23</v>
      </c>
      <c r="K158" s="833" t="s">
        <v>1063</v>
      </c>
      <c r="L158" s="833" t="s">
        <v>1064</v>
      </c>
      <c r="M158" s="837">
        <v>41925</v>
      </c>
    </row>
    <row r="159" spans="2:13" ht="34.5" customHeight="1">
      <c r="B159" s="695">
        <v>438</v>
      </c>
      <c r="C159" s="837">
        <v>41904</v>
      </c>
      <c r="D159" s="820">
        <v>4856</v>
      </c>
      <c r="E159" s="817" t="s">
        <v>985</v>
      </c>
      <c r="F159" s="820" t="s">
        <v>945</v>
      </c>
      <c r="G159" s="821">
        <v>1120</v>
      </c>
      <c r="H159" s="821">
        <v>300</v>
      </c>
      <c r="I159" s="820">
        <v>2846</v>
      </c>
      <c r="J159" s="820">
        <v>23</v>
      </c>
      <c r="K159" s="833" t="s">
        <v>1063</v>
      </c>
      <c r="L159" s="832">
        <v>41909</v>
      </c>
      <c r="M159" s="837">
        <v>41925</v>
      </c>
    </row>
    <row r="160" spans="2:13" ht="34.5" customHeight="1">
      <c r="B160" s="695">
        <v>439</v>
      </c>
      <c r="C160" s="837">
        <v>41904</v>
      </c>
      <c r="D160" s="820">
        <v>4857</v>
      </c>
      <c r="E160" s="817" t="s">
        <v>29</v>
      </c>
      <c r="F160" s="820" t="s">
        <v>945</v>
      </c>
      <c r="G160" s="821">
        <v>1120</v>
      </c>
      <c r="H160" s="821">
        <v>300</v>
      </c>
      <c r="I160" s="820">
        <v>2847</v>
      </c>
      <c r="J160" s="820">
        <v>23</v>
      </c>
      <c r="K160" s="832">
        <v>41904</v>
      </c>
      <c r="L160" s="832">
        <v>41909</v>
      </c>
      <c r="M160" s="837">
        <v>41925</v>
      </c>
    </row>
    <row r="161" spans="2:13" ht="34.5" customHeight="1">
      <c r="B161" s="695">
        <v>440</v>
      </c>
      <c r="C161" s="837">
        <v>41906</v>
      </c>
      <c r="D161" s="820">
        <v>4888</v>
      </c>
      <c r="E161" s="817" t="s">
        <v>1084</v>
      </c>
      <c r="F161" s="820" t="s">
        <v>147</v>
      </c>
      <c r="G161" s="821">
        <v>320</v>
      </c>
      <c r="H161" s="821"/>
      <c r="I161" s="820">
        <v>2892</v>
      </c>
      <c r="J161" s="820">
        <v>31</v>
      </c>
      <c r="K161" s="820" t="s">
        <v>1075</v>
      </c>
      <c r="L161" s="832">
        <v>41913</v>
      </c>
      <c r="M161" s="837">
        <v>41928</v>
      </c>
    </row>
    <row r="162" spans="2:13" ht="34.5" customHeight="1">
      <c r="B162" s="695">
        <v>441</v>
      </c>
      <c r="C162" s="837">
        <v>41906</v>
      </c>
      <c r="D162" s="820">
        <v>4887</v>
      </c>
      <c r="E162" s="817" t="s">
        <v>1081</v>
      </c>
      <c r="F162" s="820" t="s">
        <v>205</v>
      </c>
      <c r="G162" s="821">
        <v>320</v>
      </c>
      <c r="H162" s="817"/>
      <c r="I162" s="820">
        <v>2894</v>
      </c>
      <c r="J162" s="820">
        <v>31</v>
      </c>
      <c r="K162" s="832">
        <v>41911</v>
      </c>
      <c r="L162" s="832">
        <v>41912</v>
      </c>
      <c r="M162" s="837">
        <v>41927</v>
      </c>
    </row>
    <row r="163" spans="2:13" ht="34.5" customHeight="1">
      <c r="B163" s="695">
        <v>442</v>
      </c>
      <c r="C163" s="837">
        <v>41906</v>
      </c>
      <c r="D163" s="820">
        <v>4960</v>
      </c>
      <c r="E163" s="817" t="s">
        <v>1085</v>
      </c>
      <c r="F163" s="820" t="s">
        <v>147</v>
      </c>
      <c r="G163" s="821">
        <v>320</v>
      </c>
      <c r="H163" s="817"/>
      <c r="I163" s="820">
        <v>2896</v>
      </c>
      <c r="J163" s="820">
        <v>31</v>
      </c>
      <c r="K163" s="832">
        <v>41906</v>
      </c>
      <c r="L163" s="832">
        <v>41907</v>
      </c>
      <c r="M163" s="837">
        <v>41922</v>
      </c>
    </row>
    <row r="164" spans="2:13" ht="34.5" customHeight="1">
      <c r="B164" s="695">
        <v>443</v>
      </c>
      <c r="C164" s="837">
        <v>41906</v>
      </c>
      <c r="D164" s="820">
        <v>4885</v>
      </c>
      <c r="E164" s="817" t="s">
        <v>1086</v>
      </c>
      <c r="F164" s="820" t="s">
        <v>147</v>
      </c>
      <c r="G164" s="821">
        <v>640</v>
      </c>
      <c r="H164" s="817"/>
      <c r="I164" s="820">
        <v>2891</v>
      </c>
      <c r="J164" s="820">
        <v>55</v>
      </c>
      <c r="K164" s="832">
        <v>41907</v>
      </c>
      <c r="L164" s="832">
        <v>41908</v>
      </c>
      <c r="M164" s="837">
        <v>41925</v>
      </c>
    </row>
    <row r="165" spans="2:13" ht="34.5" customHeight="1">
      <c r="B165" s="695">
        <v>444</v>
      </c>
      <c r="C165" s="837">
        <v>41906</v>
      </c>
      <c r="D165" s="820">
        <v>4886</v>
      </c>
      <c r="E165" s="842" t="s">
        <v>988</v>
      </c>
      <c r="F165" s="820" t="s">
        <v>201</v>
      </c>
      <c r="G165" s="821">
        <v>320</v>
      </c>
      <c r="H165" s="817"/>
      <c r="I165" s="820">
        <v>2897</v>
      </c>
      <c r="J165" s="820">
        <v>47</v>
      </c>
      <c r="K165" s="832">
        <v>41907</v>
      </c>
      <c r="L165" s="832">
        <v>41907</v>
      </c>
      <c r="M165" s="837">
        <v>41922</v>
      </c>
    </row>
    <row r="166" spans="2:13" ht="34.5" customHeight="1">
      <c r="B166" s="695">
        <v>445</v>
      </c>
      <c r="C166" s="837">
        <v>41907</v>
      </c>
      <c r="D166" s="820">
        <v>4959</v>
      </c>
      <c r="E166" s="817" t="s">
        <v>1087</v>
      </c>
      <c r="F166" s="820" t="s">
        <v>199</v>
      </c>
      <c r="G166" s="821">
        <v>320</v>
      </c>
      <c r="H166" s="817"/>
      <c r="I166" s="820">
        <v>2918</v>
      </c>
      <c r="J166" s="820">
        <v>34</v>
      </c>
      <c r="K166" s="832">
        <v>41911</v>
      </c>
      <c r="L166" s="832">
        <v>41911</v>
      </c>
      <c r="M166" s="837">
        <v>41926</v>
      </c>
    </row>
    <row r="167" spans="2:13" ht="34.5" customHeight="1">
      <c r="B167" s="695">
        <v>446</v>
      </c>
      <c r="C167" s="899" t="s">
        <v>232</v>
      </c>
      <c r="D167" s="900" t="s">
        <v>232</v>
      </c>
      <c r="E167" s="900" t="s">
        <v>905</v>
      </c>
      <c r="F167" s="900" t="s">
        <v>197</v>
      </c>
      <c r="G167" s="900">
        <v>1280</v>
      </c>
      <c r="H167" s="900">
        <v>240</v>
      </c>
      <c r="I167" s="900">
        <v>2919</v>
      </c>
      <c r="J167" s="900">
        <v>10</v>
      </c>
      <c r="K167" s="900">
        <v>41907</v>
      </c>
      <c r="L167" s="900">
        <v>41911</v>
      </c>
      <c r="M167" s="901">
        <v>41926</v>
      </c>
    </row>
    <row r="168" spans="2:13" ht="34.5" customHeight="1">
      <c r="B168" s="695">
        <v>447</v>
      </c>
      <c r="C168" s="837">
        <v>41908</v>
      </c>
      <c r="D168" s="820">
        <v>4967</v>
      </c>
      <c r="E168" s="817" t="s">
        <v>885</v>
      </c>
      <c r="F168" s="820" t="s">
        <v>147</v>
      </c>
      <c r="G168" s="821">
        <v>320</v>
      </c>
      <c r="H168" s="821"/>
      <c r="I168" s="820">
        <v>2943</v>
      </c>
      <c r="J168" s="820">
        <v>47</v>
      </c>
      <c r="K168" s="832">
        <v>41907</v>
      </c>
      <c r="L168" s="832">
        <v>41907</v>
      </c>
      <c r="M168" s="837">
        <v>41922</v>
      </c>
    </row>
    <row r="169" spans="2:13" ht="34.5" customHeight="1">
      <c r="B169" s="695">
        <v>448</v>
      </c>
      <c r="C169" s="837">
        <v>41908</v>
      </c>
      <c r="D169" s="820">
        <v>4966</v>
      </c>
      <c r="E169" s="817" t="s">
        <v>997</v>
      </c>
      <c r="F169" s="820" t="s">
        <v>197</v>
      </c>
      <c r="G169" s="821">
        <v>480</v>
      </c>
      <c r="H169" s="821">
        <v>200</v>
      </c>
      <c r="I169" s="820">
        <v>2942</v>
      </c>
      <c r="J169" s="820">
        <v>47</v>
      </c>
      <c r="K169" s="832">
        <v>41903</v>
      </c>
      <c r="L169" s="832">
        <v>41904</v>
      </c>
      <c r="M169" s="837">
        <v>41918</v>
      </c>
    </row>
    <row r="170" spans="2:13" ht="34.5" customHeight="1">
      <c r="B170" s="695">
        <v>449</v>
      </c>
      <c r="C170" s="837">
        <v>41908</v>
      </c>
      <c r="D170" s="820">
        <v>4970</v>
      </c>
      <c r="E170" s="817" t="s">
        <v>1088</v>
      </c>
      <c r="F170" s="820" t="s">
        <v>190</v>
      </c>
      <c r="G170" s="821">
        <v>640</v>
      </c>
      <c r="H170" s="821"/>
      <c r="I170" s="820">
        <v>2951</v>
      </c>
      <c r="J170" s="820">
        <v>47</v>
      </c>
      <c r="K170" s="832">
        <v>41910</v>
      </c>
      <c r="L170" s="832">
        <v>41911</v>
      </c>
      <c r="M170" s="837">
        <v>41926</v>
      </c>
    </row>
    <row r="171" spans="2:13" ht="34.5" customHeight="1">
      <c r="B171" s="695">
        <v>450</v>
      </c>
      <c r="C171" s="837">
        <v>41908</v>
      </c>
      <c r="D171" s="820">
        <v>4982</v>
      </c>
      <c r="E171" s="817" t="s">
        <v>997</v>
      </c>
      <c r="F171" s="820" t="s">
        <v>202</v>
      </c>
      <c r="G171" s="821">
        <v>640</v>
      </c>
      <c r="H171" s="821"/>
      <c r="I171" s="820">
        <v>2961</v>
      </c>
      <c r="J171" s="820">
        <v>47</v>
      </c>
      <c r="K171" s="832">
        <v>41911</v>
      </c>
      <c r="L171" s="832">
        <v>41912</v>
      </c>
      <c r="M171" s="837">
        <v>41927</v>
      </c>
    </row>
    <row r="172" spans="2:13" ht="34.5" customHeight="1">
      <c r="B172" s="695">
        <v>451</v>
      </c>
      <c r="C172" s="837">
        <v>41908</v>
      </c>
      <c r="D172" s="820">
        <v>4981</v>
      </c>
      <c r="E172" s="817" t="s">
        <v>1010</v>
      </c>
      <c r="F172" s="820" t="s">
        <v>202</v>
      </c>
      <c r="G172" s="821">
        <v>640</v>
      </c>
      <c r="H172" s="821"/>
      <c r="I172" s="820">
        <v>2962</v>
      </c>
      <c r="J172" s="820">
        <v>47</v>
      </c>
      <c r="K172" s="832">
        <v>41911</v>
      </c>
      <c r="L172" s="832">
        <v>41912</v>
      </c>
      <c r="M172" s="837">
        <v>41927</v>
      </c>
    </row>
    <row r="173" spans="2:13" ht="34.5" customHeight="1">
      <c r="B173" s="695">
        <v>452</v>
      </c>
      <c r="C173" s="837">
        <v>41908</v>
      </c>
      <c r="D173" s="820">
        <v>4983</v>
      </c>
      <c r="E173" s="817" t="s">
        <v>1078</v>
      </c>
      <c r="F173" s="820" t="s">
        <v>202</v>
      </c>
      <c r="G173" s="821">
        <v>640</v>
      </c>
      <c r="H173" s="821"/>
      <c r="I173" s="820">
        <v>2963</v>
      </c>
      <c r="J173" s="820">
        <v>47</v>
      </c>
      <c r="K173" s="832">
        <v>41911</v>
      </c>
      <c r="L173" s="832">
        <v>41912</v>
      </c>
      <c r="M173" s="837">
        <v>41927</v>
      </c>
    </row>
  </sheetData>
  <sheetProtection/>
  <mergeCells count="7">
    <mergeCell ref="B1:M1"/>
    <mergeCell ref="B2:M2"/>
    <mergeCell ref="C167:M167"/>
    <mergeCell ref="C156:M156"/>
    <mergeCell ref="C152:M152"/>
    <mergeCell ref="C49:M49"/>
    <mergeCell ref="C51:M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R356"/>
  <sheetViews>
    <sheetView tabSelected="1" zoomScale="70" zoomScaleNormal="70" zoomScalePageLayoutView="0" workbookViewId="0" topLeftCell="A1">
      <pane ySplit="1" topLeftCell="A233" activePane="bottomLeft" state="frozen"/>
      <selection pane="topLeft" activeCell="A1" sqref="A1"/>
      <selection pane="bottomLeft" activeCell="O10" sqref="O10"/>
    </sheetView>
  </sheetViews>
  <sheetFormatPr defaultColWidth="11.421875" defaultRowHeight="34.5" customHeight="1"/>
  <cols>
    <col min="1" max="1" width="11.421875" style="688" customWidth="1"/>
    <col min="2" max="2" width="12.28125" style="688" customWidth="1"/>
    <col min="3" max="3" width="20.57421875" style="697" customWidth="1"/>
    <col min="4" max="4" width="54.7109375" style="688" customWidth="1"/>
    <col min="5" max="5" width="34.28125" style="688" customWidth="1"/>
    <col min="6" max="7" width="21.00390625" style="688" customWidth="1"/>
    <col min="8" max="8" width="15.57421875" style="688" customWidth="1"/>
    <col min="9" max="9" width="12.7109375" style="688" customWidth="1"/>
    <col min="10" max="12" width="19.140625" style="688" customWidth="1"/>
    <col min="13" max="16384" width="11.421875" style="688" customWidth="1"/>
  </cols>
  <sheetData>
    <row r="1" spans="2:12" ht="34.5" customHeight="1">
      <c r="B1" s="894" t="s">
        <v>1092</v>
      </c>
      <c r="C1" s="894"/>
      <c r="D1" s="894"/>
      <c r="E1" s="894"/>
      <c r="F1" s="894"/>
      <c r="G1" s="894"/>
      <c r="H1" s="894"/>
      <c r="I1" s="894"/>
      <c r="J1" s="894"/>
      <c r="K1" s="894"/>
      <c r="L1" s="894"/>
    </row>
    <row r="2" spans="2:12" ht="31.5" customHeight="1" thickBot="1"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</row>
    <row r="3" spans="2:12" ht="55.5" customHeight="1" thickBot="1">
      <c r="B3" s="683" t="s">
        <v>64</v>
      </c>
      <c r="C3" s="682" t="s">
        <v>63</v>
      </c>
      <c r="D3" s="684" t="s">
        <v>66</v>
      </c>
      <c r="E3" s="684" t="s">
        <v>67</v>
      </c>
      <c r="F3" s="685" t="s">
        <v>866</v>
      </c>
      <c r="G3" s="685" t="s">
        <v>867</v>
      </c>
      <c r="H3" s="686" t="s">
        <v>69</v>
      </c>
      <c r="I3" s="687" t="s">
        <v>70</v>
      </c>
      <c r="J3" s="684" t="s">
        <v>71</v>
      </c>
      <c r="K3" s="684" t="s">
        <v>72</v>
      </c>
      <c r="L3" s="684" t="s">
        <v>73</v>
      </c>
    </row>
    <row r="4" spans="2:12" ht="34.5" customHeight="1">
      <c r="B4" s="695">
        <v>453</v>
      </c>
      <c r="C4" s="862">
        <v>41914</v>
      </c>
      <c r="D4" s="844" t="s">
        <v>1081</v>
      </c>
      <c r="E4" s="851" t="s">
        <v>199</v>
      </c>
      <c r="F4" s="856">
        <v>320</v>
      </c>
      <c r="G4" s="856"/>
      <c r="H4" s="851">
        <v>3000</v>
      </c>
      <c r="I4" s="851">
        <v>31</v>
      </c>
      <c r="J4" s="862">
        <v>41915</v>
      </c>
      <c r="K4" s="862">
        <v>41916</v>
      </c>
      <c r="L4" s="870">
        <v>41932</v>
      </c>
    </row>
    <row r="5" spans="2:12" ht="34.5" customHeight="1">
      <c r="B5" s="695">
        <v>454</v>
      </c>
      <c r="C5" s="862">
        <v>41914</v>
      </c>
      <c r="D5" s="844" t="s">
        <v>386</v>
      </c>
      <c r="E5" s="851" t="s">
        <v>93</v>
      </c>
      <c r="F5" s="856">
        <v>2560</v>
      </c>
      <c r="G5" s="856">
        <v>150</v>
      </c>
      <c r="H5" s="851">
        <v>3001</v>
      </c>
      <c r="I5" s="851">
        <v>19</v>
      </c>
      <c r="J5" s="862">
        <v>41907</v>
      </c>
      <c r="K5" s="862">
        <v>41915</v>
      </c>
      <c r="L5" s="870">
        <v>41932</v>
      </c>
    </row>
    <row r="6" spans="2:12" ht="34.5" customHeight="1">
      <c r="B6" s="695">
        <v>455</v>
      </c>
      <c r="C6" s="862">
        <v>41914</v>
      </c>
      <c r="D6" s="844" t="s">
        <v>618</v>
      </c>
      <c r="E6" s="851" t="s">
        <v>93</v>
      </c>
      <c r="F6" s="856">
        <v>2560</v>
      </c>
      <c r="G6" s="856">
        <v>150</v>
      </c>
      <c r="H6" s="851">
        <v>3002</v>
      </c>
      <c r="I6" s="851">
        <v>19</v>
      </c>
      <c r="J6" s="862">
        <v>41907</v>
      </c>
      <c r="K6" s="862">
        <v>41915</v>
      </c>
      <c r="L6" s="870">
        <v>41932</v>
      </c>
    </row>
    <row r="7" spans="2:12" ht="34.5" customHeight="1">
      <c r="B7" s="695">
        <v>456</v>
      </c>
      <c r="C7" s="862">
        <v>41914</v>
      </c>
      <c r="D7" s="844" t="s">
        <v>1093</v>
      </c>
      <c r="E7" s="851" t="s">
        <v>93</v>
      </c>
      <c r="F7" s="856">
        <v>2560</v>
      </c>
      <c r="G7" s="856">
        <v>150</v>
      </c>
      <c r="H7" s="851">
        <v>3003</v>
      </c>
      <c r="I7" s="851">
        <v>19</v>
      </c>
      <c r="J7" s="862">
        <v>41907</v>
      </c>
      <c r="K7" s="862">
        <v>41915</v>
      </c>
      <c r="L7" s="870">
        <v>41932</v>
      </c>
    </row>
    <row r="8" spans="2:12" ht="34.5" customHeight="1">
      <c r="B8" s="695">
        <v>457</v>
      </c>
      <c r="C8" s="862">
        <v>41914</v>
      </c>
      <c r="D8" s="844" t="s">
        <v>1094</v>
      </c>
      <c r="E8" s="851" t="s">
        <v>93</v>
      </c>
      <c r="F8" s="856">
        <v>2560</v>
      </c>
      <c r="G8" s="856">
        <v>75</v>
      </c>
      <c r="H8" s="851">
        <v>3004</v>
      </c>
      <c r="I8" s="851">
        <v>19</v>
      </c>
      <c r="J8" s="862">
        <v>41907</v>
      </c>
      <c r="K8" s="862">
        <v>41915</v>
      </c>
      <c r="L8" s="870">
        <v>41932</v>
      </c>
    </row>
    <row r="9" spans="2:12" ht="34.5" customHeight="1">
      <c r="B9" s="695">
        <v>458</v>
      </c>
      <c r="C9" s="862">
        <v>41914</v>
      </c>
      <c r="D9" s="844" t="s">
        <v>1095</v>
      </c>
      <c r="E9" s="851" t="s">
        <v>1166</v>
      </c>
      <c r="F9" s="856">
        <v>320</v>
      </c>
      <c r="G9" s="856">
        <v>150</v>
      </c>
      <c r="H9" s="851">
        <v>3005</v>
      </c>
      <c r="I9" s="851">
        <v>8</v>
      </c>
      <c r="J9" s="862">
        <v>41921</v>
      </c>
      <c r="K9" s="862">
        <v>41922</v>
      </c>
      <c r="L9" s="870">
        <v>41936</v>
      </c>
    </row>
    <row r="10" spans="2:12" ht="34.5" customHeight="1">
      <c r="B10" s="695">
        <v>459</v>
      </c>
      <c r="C10" s="862">
        <v>41914</v>
      </c>
      <c r="D10" s="844" t="s">
        <v>1008</v>
      </c>
      <c r="E10" s="851" t="s">
        <v>1166</v>
      </c>
      <c r="F10" s="856">
        <v>320</v>
      </c>
      <c r="G10" s="856">
        <v>150</v>
      </c>
      <c r="H10" s="851">
        <v>3006</v>
      </c>
      <c r="I10" s="851">
        <v>8</v>
      </c>
      <c r="J10" s="862">
        <v>41914</v>
      </c>
      <c r="K10" s="862">
        <v>41915</v>
      </c>
      <c r="L10" s="870">
        <v>41932</v>
      </c>
    </row>
    <row r="11" spans="2:12" ht="34.5" customHeight="1">
      <c r="B11" s="695">
        <v>460</v>
      </c>
      <c r="C11" s="862">
        <v>41915</v>
      </c>
      <c r="D11" s="844" t="s">
        <v>1000</v>
      </c>
      <c r="E11" s="851" t="s">
        <v>190</v>
      </c>
      <c r="F11" s="856">
        <v>640</v>
      </c>
      <c r="G11" s="856">
        <v>150</v>
      </c>
      <c r="H11" s="851">
        <v>3023</v>
      </c>
      <c r="I11" s="851">
        <v>23</v>
      </c>
      <c r="J11" s="862">
        <v>41920</v>
      </c>
      <c r="K11" s="862">
        <v>41923</v>
      </c>
      <c r="L11" s="870">
        <v>41936</v>
      </c>
    </row>
    <row r="12" spans="2:12" ht="39.75" customHeight="1">
      <c r="B12" s="695">
        <v>461</v>
      </c>
      <c r="C12" s="863">
        <v>41915</v>
      </c>
      <c r="D12" s="845" t="s">
        <v>29</v>
      </c>
      <c r="E12" s="852" t="s">
        <v>190</v>
      </c>
      <c r="F12" s="856">
        <v>640</v>
      </c>
      <c r="G12" s="856">
        <v>150</v>
      </c>
      <c r="H12" s="852">
        <v>3024</v>
      </c>
      <c r="I12" s="852">
        <v>23</v>
      </c>
      <c r="J12" s="863">
        <v>41920</v>
      </c>
      <c r="K12" s="863">
        <v>41923</v>
      </c>
      <c r="L12" s="871">
        <v>41936</v>
      </c>
    </row>
    <row r="13" spans="2:12" ht="39.75" customHeight="1">
      <c r="B13" s="695">
        <v>462</v>
      </c>
      <c r="C13" s="862">
        <v>41915</v>
      </c>
      <c r="D13" s="844" t="s">
        <v>985</v>
      </c>
      <c r="E13" s="851" t="s">
        <v>190</v>
      </c>
      <c r="F13" s="856">
        <v>640</v>
      </c>
      <c r="G13" s="856">
        <v>150</v>
      </c>
      <c r="H13" s="851">
        <v>3025</v>
      </c>
      <c r="I13" s="851">
        <v>23</v>
      </c>
      <c r="J13" s="862">
        <v>41920</v>
      </c>
      <c r="K13" s="862">
        <v>41923</v>
      </c>
      <c r="L13" s="870">
        <v>41936</v>
      </c>
    </row>
    <row r="14" spans="2:12" ht="34.5" customHeight="1">
      <c r="B14" s="695">
        <v>463</v>
      </c>
      <c r="C14" s="862">
        <v>41918</v>
      </c>
      <c r="D14" s="844" t="s">
        <v>987</v>
      </c>
      <c r="E14" s="851" t="s">
        <v>205</v>
      </c>
      <c r="F14" s="856">
        <v>640</v>
      </c>
      <c r="G14" s="856"/>
      <c r="H14" s="851">
        <v>3035</v>
      </c>
      <c r="I14" s="851">
        <v>23</v>
      </c>
      <c r="J14" s="862">
        <v>41920</v>
      </c>
      <c r="K14" s="862">
        <v>41922</v>
      </c>
      <c r="L14" s="870">
        <v>41936</v>
      </c>
    </row>
    <row r="15" spans="2:12" ht="34.5" customHeight="1">
      <c r="B15" s="695">
        <v>464</v>
      </c>
      <c r="C15" s="862">
        <v>41918</v>
      </c>
      <c r="D15" s="844" t="s">
        <v>45</v>
      </c>
      <c r="E15" s="851" t="s">
        <v>205</v>
      </c>
      <c r="F15" s="856">
        <v>640</v>
      </c>
      <c r="G15" s="856"/>
      <c r="H15" s="851">
        <v>3036</v>
      </c>
      <c r="I15" s="851">
        <v>23</v>
      </c>
      <c r="J15" s="862">
        <v>41920</v>
      </c>
      <c r="K15" s="862">
        <v>41922</v>
      </c>
      <c r="L15" s="870">
        <v>41936</v>
      </c>
    </row>
    <row r="16" spans="2:12" ht="34.5" customHeight="1">
      <c r="B16" s="695">
        <v>465</v>
      </c>
      <c r="C16" s="862">
        <v>41918</v>
      </c>
      <c r="D16" s="844" t="s">
        <v>878</v>
      </c>
      <c r="E16" s="851" t="s">
        <v>205</v>
      </c>
      <c r="F16" s="856">
        <v>640</v>
      </c>
      <c r="G16" s="856"/>
      <c r="H16" s="851">
        <v>3037</v>
      </c>
      <c r="I16" s="851">
        <v>23</v>
      </c>
      <c r="J16" s="862">
        <v>41920</v>
      </c>
      <c r="K16" s="862">
        <v>41922</v>
      </c>
      <c r="L16" s="870">
        <v>41936</v>
      </c>
    </row>
    <row r="17" spans="2:12" ht="34.5" customHeight="1">
      <c r="B17" s="695">
        <v>466</v>
      </c>
      <c r="C17" s="862">
        <v>41918</v>
      </c>
      <c r="D17" s="844" t="s">
        <v>938</v>
      </c>
      <c r="E17" s="851" t="s">
        <v>1167</v>
      </c>
      <c r="F17" s="856">
        <v>960</v>
      </c>
      <c r="G17" s="856">
        <v>300</v>
      </c>
      <c r="H17" s="851">
        <v>3038</v>
      </c>
      <c r="I17" s="851">
        <v>23</v>
      </c>
      <c r="J17" s="862">
        <v>41920</v>
      </c>
      <c r="K17" s="862">
        <v>41923</v>
      </c>
      <c r="L17" s="870">
        <v>41936</v>
      </c>
    </row>
    <row r="18" spans="2:12" ht="34.5" customHeight="1">
      <c r="B18" s="695">
        <v>467</v>
      </c>
      <c r="C18" s="862">
        <v>41918</v>
      </c>
      <c r="D18" s="844" t="s">
        <v>936</v>
      </c>
      <c r="E18" s="851" t="s">
        <v>1167</v>
      </c>
      <c r="F18" s="856">
        <v>960</v>
      </c>
      <c r="G18" s="856">
        <v>300</v>
      </c>
      <c r="H18" s="851">
        <v>3039</v>
      </c>
      <c r="I18" s="851">
        <v>23</v>
      </c>
      <c r="J18" s="862">
        <v>41920</v>
      </c>
      <c r="K18" s="862">
        <v>41923</v>
      </c>
      <c r="L18" s="870">
        <v>41936</v>
      </c>
    </row>
    <row r="19" spans="2:18" ht="34.5" customHeight="1">
      <c r="B19" s="695">
        <v>468</v>
      </c>
      <c r="C19" s="862">
        <v>41918</v>
      </c>
      <c r="D19" s="844" t="s">
        <v>895</v>
      </c>
      <c r="E19" s="851" t="s">
        <v>93</v>
      </c>
      <c r="F19" s="856">
        <v>2560</v>
      </c>
      <c r="G19" s="856"/>
      <c r="H19" s="851">
        <v>3057</v>
      </c>
      <c r="I19" s="851">
        <v>20</v>
      </c>
      <c r="J19" s="862">
        <v>41917</v>
      </c>
      <c r="K19" s="862">
        <v>41925</v>
      </c>
      <c r="L19" s="870">
        <v>41939</v>
      </c>
      <c r="M19" s="730"/>
      <c r="N19" s="731"/>
      <c r="O19" s="732"/>
      <c r="P19" s="732"/>
      <c r="Q19" s="697"/>
      <c r="R19" s="697"/>
    </row>
    <row r="20" spans="2:12" s="789" customFormat="1" ht="34.5" customHeight="1">
      <c r="B20" s="695">
        <v>469</v>
      </c>
      <c r="C20" s="862">
        <v>41918</v>
      </c>
      <c r="D20" s="844" t="s">
        <v>1096</v>
      </c>
      <c r="E20" s="851" t="s">
        <v>93</v>
      </c>
      <c r="F20" s="856">
        <v>2560</v>
      </c>
      <c r="G20" s="856"/>
      <c r="H20" s="851">
        <v>3058</v>
      </c>
      <c r="I20" s="851">
        <v>20</v>
      </c>
      <c r="J20" s="862">
        <v>41917</v>
      </c>
      <c r="K20" s="862">
        <v>41925</v>
      </c>
      <c r="L20" s="870">
        <v>41939</v>
      </c>
    </row>
    <row r="21" spans="2:12" ht="34.5" customHeight="1">
      <c r="B21" s="695">
        <v>470</v>
      </c>
      <c r="C21" s="862">
        <v>41919</v>
      </c>
      <c r="D21" s="844" t="s">
        <v>1097</v>
      </c>
      <c r="E21" s="851" t="s">
        <v>93</v>
      </c>
      <c r="F21" s="856">
        <v>2560</v>
      </c>
      <c r="G21" s="844"/>
      <c r="H21" s="851">
        <v>3059</v>
      </c>
      <c r="I21" s="851">
        <v>20</v>
      </c>
      <c r="J21" s="862">
        <v>41917</v>
      </c>
      <c r="K21" s="862">
        <v>41925</v>
      </c>
      <c r="L21" s="870">
        <v>41939</v>
      </c>
    </row>
    <row r="22" spans="2:12" ht="34.5" customHeight="1">
      <c r="B22" s="695">
        <v>471</v>
      </c>
      <c r="C22" s="862">
        <v>41919</v>
      </c>
      <c r="D22" s="844" t="s">
        <v>1098</v>
      </c>
      <c r="E22" s="851" t="s">
        <v>93</v>
      </c>
      <c r="F22" s="856">
        <v>640</v>
      </c>
      <c r="G22" s="856">
        <v>180</v>
      </c>
      <c r="H22" s="851">
        <v>3060</v>
      </c>
      <c r="I22" s="851">
        <v>10</v>
      </c>
      <c r="J22" s="862">
        <v>41917</v>
      </c>
      <c r="K22" s="862">
        <v>41919</v>
      </c>
      <c r="L22" s="870">
        <v>41934</v>
      </c>
    </row>
    <row r="23" spans="2:12" ht="34.5" customHeight="1">
      <c r="B23" s="695">
        <v>472</v>
      </c>
      <c r="C23" s="863">
        <v>41919</v>
      </c>
      <c r="D23" s="845" t="s">
        <v>1099</v>
      </c>
      <c r="E23" s="852" t="s">
        <v>197</v>
      </c>
      <c r="F23" s="856">
        <v>640</v>
      </c>
      <c r="G23" s="856">
        <v>180</v>
      </c>
      <c r="H23" s="852">
        <v>3061</v>
      </c>
      <c r="I23" s="852">
        <v>10</v>
      </c>
      <c r="J23" s="863">
        <v>41920</v>
      </c>
      <c r="K23" s="863">
        <v>41923</v>
      </c>
      <c r="L23" s="871">
        <v>41936</v>
      </c>
    </row>
    <row r="24" spans="2:12" ht="34.5" customHeight="1">
      <c r="B24" s="695">
        <v>473</v>
      </c>
      <c r="C24" s="862">
        <v>41919</v>
      </c>
      <c r="D24" s="844" t="s">
        <v>988</v>
      </c>
      <c r="E24" s="851" t="s">
        <v>197</v>
      </c>
      <c r="F24" s="856">
        <v>1600</v>
      </c>
      <c r="G24" s="856">
        <v>150</v>
      </c>
      <c r="H24" s="851">
        <v>3072</v>
      </c>
      <c r="I24" s="851">
        <v>10</v>
      </c>
      <c r="J24" s="862">
        <v>41921</v>
      </c>
      <c r="K24" s="862">
        <v>41925</v>
      </c>
      <c r="L24" s="870">
        <v>41939</v>
      </c>
    </row>
    <row r="25" spans="2:12" ht="39.75" customHeight="1">
      <c r="B25" s="695">
        <v>474</v>
      </c>
      <c r="C25" s="863">
        <v>41919</v>
      </c>
      <c r="D25" s="845" t="s">
        <v>905</v>
      </c>
      <c r="E25" s="852" t="s">
        <v>197</v>
      </c>
      <c r="F25" s="856">
        <v>1280</v>
      </c>
      <c r="G25" s="856">
        <v>200</v>
      </c>
      <c r="H25" s="852">
        <v>3073</v>
      </c>
      <c r="I25" s="852">
        <v>10</v>
      </c>
      <c r="J25" s="863">
        <v>41921</v>
      </c>
      <c r="K25" s="863">
        <v>41925</v>
      </c>
      <c r="L25" s="871">
        <v>41939</v>
      </c>
    </row>
    <row r="26" spans="2:12" ht="34.5" customHeight="1">
      <c r="B26" s="695">
        <v>475</v>
      </c>
      <c r="C26" s="863">
        <v>41921</v>
      </c>
      <c r="D26" s="845" t="s">
        <v>1100</v>
      </c>
      <c r="E26" s="852" t="s">
        <v>197</v>
      </c>
      <c r="F26" s="856">
        <v>1280</v>
      </c>
      <c r="G26" s="856">
        <v>300</v>
      </c>
      <c r="H26" s="852">
        <v>3094</v>
      </c>
      <c r="I26" s="852">
        <v>44</v>
      </c>
      <c r="J26" s="863">
        <v>41921</v>
      </c>
      <c r="K26" s="863">
        <v>41925</v>
      </c>
      <c r="L26" s="871">
        <v>41939</v>
      </c>
    </row>
    <row r="27" spans="2:12" ht="34.5" customHeight="1">
      <c r="B27" s="695">
        <v>476</v>
      </c>
      <c r="C27" s="862">
        <v>41921</v>
      </c>
      <c r="D27" s="844" t="s">
        <v>1101</v>
      </c>
      <c r="E27" s="851" t="s">
        <v>197</v>
      </c>
      <c r="F27" s="856">
        <v>1280</v>
      </c>
      <c r="G27" s="856">
        <v>200</v>
      </c>
      <c r="H27" s="851">
        <v>3095</v>
      </c>
      <c r="I27" s="851">
        <v>10</v>
      </c>
      <c r="J27" s="862">
        <v>41921</v>
      </c>
      <c r="K27" s="862">
        <v>41925</v>
      </c>
      <c r="L27" s="870">
        <v>41939</v>
      </c>
    </row>
    <row r="28" spans="2:12" ht="34.5" customHeight="1">
      <c r="B28" s="695">
        <v>477</v>
      </c>
      <c r="C28" s="862">
        <v>41921</v>
      </c>
      <c r="D28" s="844" t="s">
        <v>897</v>
      </c>
      <c r="E28" s="851" t="s">
        <v>190</v>
      </c>
      <c r="F28" s="856">
        <v>2560</v>
      </c>
      <c r="G28" s="856"/>
      <c r="H28" s="851">
        <v>3102</v>
      </c>
      <c r="I28" s="851">
        <v>20</v>
      </c>
      <c r="J28" s="862">
        <v>41917</v>
      </c>
      <c r="K28" s="862">
        <v>41925</v>
      </c>
      <c r="L28" s="870">
        <v>41939</v>
      </c>
    </row>
    <row r="29" spans="2:12" ht="34.5" customHeight="1">
      <c r="B29" s="695">
        <v>478</v>
      </c>
      <c r="C29" s="862">
        <v>41921</v>
      </c>
      <c r="D29" s="844" t="s">
        <v>1102</v>
      </c>
      <c r="E29" s="851" t="s">
        <v>945</v>
      </c>
      <c r="F29" s="856">
        <v>800</v>
      </c>
      <c r="G29" s="856">
        <v>100</v>
      </c>
      <c r="H29" s="851">
        <v>3143</v>
      </c>
      <c r="I29" s="851">
        <v>25</v>
      </c>
      <c r="J29" s="862">
        <v>41922</v>
      </c>
      <c r="K29" s="862">
        <v>41924</v>
      </c>
      <c r="L29" s="870">
        <v>41936</v>
      </c>
    </row>
    <row r="30" spans="2:12" ht="41.25" customHeight="1">
      <c r="B30" s="695">
        <v>479</v>
      </c>
      <c r="C30" s="862">
        <v>41921</v>
      </c>
      <c r="D30" s="844" t="s">
        <v>1103</v>
      </c>
      <c r="E30" s="851" t="s">
        <v>197</v>
      </c>
      <c r="F30" s="856">
        <v>640</v>
      </c>
      <c r="G30" s="856"/>
      <c r="H30" s="851">
        <v>3091</v>
      </c>
      <c r="I30" s="851">
        <v>54</v>
      </c>
      <c r="J30" s="862">
        <v>41924</v>
      </c>
      <c r="K30" s="862">
        <v>41926</v>
      </c>
      <c r="L30" s="870">
        <v>41940</v>
      </c>
    </row>
    <row r="31" spans="2:12" ht="34.5" customHeight="1">
      <c r="B31" s="695">
        <v>480</v>
      </c>
      <c r="C31" s="863">
        <v>41921</v>
      </c>
      <c r="D31" s="845" t="s">
        <v>996</v>
      </c>
      <c r="E31" s="852" t="s">
        <v>197</v>
      </c>
      <c r="F31" s="856">
        <v>960</v>
      </c>
      <c r="G31" s="856">
        <v>140</v>
      </c>
      <c r="H31" s="852">
        <v>3092</v>
      </c>
      <c r="I31" s="852">
        <v>54</v>
      </c>
      <c r="J31" s="863">
        <v>41924</v>
      </c>
      <c r="K31" s="863">
        <v>41927</v>
      </c>
      <c r="L31" s="871">
        <v>41941</v>
      </c>
    </row>
    <row r="32" spans="2:12" ht="34.5" customHeight="1">
      <c r="B32" s="695">
        <v>481</v>
      </c>
      <c r="C32" s="862">
        <v>41921</v>
      </c>
      <c r="D32" s="844" t="s">
        <v>1104</v>
      </c>
      <c r="E32" s="851" t="s">
        <v>197</v>
      </c>
      <c r="F32" s="856">
        <v>1140</v>
      </c>
      <c r="G32" s="856"/>
      <c r="H32" s="851">
        <v>3093</v>
      </c>
      <c r="I32" s="851">
        <v>54</v>
      </c>
      <c r="J32" s="862">
        <v>41924</v>
      </c>
      <c r="K32" s="862">
        <v>41926</v>
      </c>
      <c r="L32" s="870">
        <v>41940</v>
      </c>
    </row>
    <row r="33" spans="2:12" ht="34.5" customHeight="1">
      <c r="B33" s="695">
        <v>482</v>
      </c>
      <c r="C33" s="862">
        <v>41921</v>
      </c>
      <c r="D33" s="844" t="s">
        <v>1015</v>
      </c>
      <c r="E33" s="851" t="s">
        <v>197</v>
      </c>
      <c r="F33" s="856">
        <v>640</v>
      </c>
      <c r="G33" s="856">
        <v>180</v>
      </c>
      <c r="H33" s="851">
        <v>3097</v>
      </c>
      <c r="I33" s="851">
        <v>10</v>
      </c>
      <c r="J33" s="862">
        <v>41923</v>
      </c>
      <c r="K33" s="862">
        <v>41925</v>
      </c>
      <c r="L33" s="870">
        <v>41939</v>
      </c>
    </row>
    <row r="34" spans="2:12" ht="34.5" customHeight="1">
      <c r="B34" s="695">
        <v>483</v>
      </c>
      <c r="C34" s="862">
        <v>41921</v>
      </c>
      <c r="D34" s="844" t="s">
        <v>1007</v>
      </c>
      <c r="E34" s="851" t="s">
        <v>197</v>
      </c>
      <c r="F34" s="856">
        <v>960</v>
      </c>
      <c r="G34" s="856"/>
      <c r="H34" s="851">
        <v>3098</v>
      </c>
      <c r="I34" s="851">
        <v>10</v>
      </c>
      <c r="J34" s="862">
        <v>41924</v>
      </c>
      <c r="K34" s="862">
        <v>41926</v>
      </c>
      <c r="L34" s="870">
        <v>41940</v>
      </c>
    </row>
    <row r="35" spans="2:12" ht="34.5" customHeight="1">
      <c r="B35" s="695">
        <v>484</v>
      </c>
      <c r="C35" s="862">
        <v>41921</v>
      </c>
      <c r="D35" s="844" t="s">
        <v>1105</v>
      </c>
      <c r="E35" s="851" t="s">
        <v>197</v>
      </c>
      <c r="F35" s="856">
        <v>640</v>
      </c>
      <c r="G35" s="856"/>
      <c r="H35" s="851">
        <v>3099</v>
      </c>
      <c r="I35" s="851">
        <v>10</v>
      </c>
      <c r="J35" s="862">
        <v>41924</v>
      </c>
      <c r="K35" s="862">
        <v>41926</v>
      </c>
      <c r="L35" s="870">
        <v>41940</v>
      </c>
    </row>
    <row r="36" spans="2:12" ht="34.5" customHeight="1">
      <c r="B36" s="695">
        <v>485</v>
      </c>
      <c r="C36" s="863">
        <v>41922</v>
      </c>
      <c r="D36" s="845" t="s">
        <v>552</v>
      </c>
      <c r="E36" s="852" t="s">
        <v>147</v>
      </c>
      <c r="F36" s="856">
        <v>640</v>
      </c>
      <c r="G36" s="856"/>
      <c r="H36" s="852">
        <v>3144</v>
      </c>
      <c r="I36" s="852">
        <v>25</v>
      </c>
      <c r="J36" s="863">
        <v>41936</v>
      </c>
      <c r="K36" s="863">
        <v>41937</v>
      </c>
      <c r="L36" s="871">
        <v>41950</v>
      </c>
    </row>
    <row r="37" spans="2:12" ht="34.5" customHeight="1">
      <c r="B37" s="695">
        <v>486</v>
      </c>
      <c r="C37" s="863">
        <v>41922</v>
      </c>
      <c r="D37" s="845" t="s">
        <v>552</v>
      </c>
      <c r="E37" s="852" t="s">
        <v>204</v>
      </c>
      <c r="F37" s="856">
        <v>480</v>
      </c>
      <c r="G37" s="856"/>
      <c r="H37" s="852">
        <v>3145</v>
      </c>
      <c r="I37" s="852">
        <v>25</v>
      </c>
      <c r="J37" s="863">
        <v>41929</v>
      </c>
      <c r="K37" s="863">
        <v>41930</v>
      </c>
      <c r="L37" s="871">
        <v>41943</v>
      </c>
    </row>
    <row r="38" spans="2:12" ht="34.5" customHeight="1">
      <c r="B38" s="695">
        <v>487</v>
      </c>
      <c r="C38" s="862">
        <v>41922</v>
      </c>
      <c r="D38" s="844" t="s">
        <v>635</v>
      </c>
      <c r="E38" s="851" t="s">
        <v>197</v>
      </c>
      <c r="F38" s="856">
        <v>640</v>
      </c>
      <c r="G38" s="856">
        <v>200</v>
      </c>
      <c r="H38" s="851">
        <v>3146</v>
      </c>
      <c r="I38" s="851">
        <v>25</v>
      </c>
      <c r="J38" s="851" t="s">
        <v>1194</v>
      </c>
      <c r="K38" s="862">
        <v>41931</v>
      </c>
      <c r="L38" s="870">
        <v>41943</v>
      </c>
    </row>
    <row r="39" spans="2:12" ht="34.5" customHeight="1">
      <c r="B39" s="695">
        <v>488</v>
      </c>
      <c r="C39" s="863">
        <v>41922</v>
      </c>
      <c r="D39" s="845" t="s">
        <v>996</v>
      </c>
      <c r="E39" s="852" t="s">
        <v>197</v>
      </c>
      <c r="F39" s="856"/>
      <c r="G39" s="856">
        <v>140</v>
      </c>
      <c r="H39" s="852">
        <v>3150</v>
      </c>
      <c r="I39" s="852">
        <v>10</v>
      </c>
      <c r="J39" s="863">
        <v>41924</v>
      </c>
      <c r="K39" s="863">
        <v>41927</v>
      </c>
      <c r="L39" s="871">
        <v>41941</v>
      </c>
    </row>
    <row r="40" spans="2:12" ht="34.5" customHeight="1">
      <c r="B40" s="695">
        <v>489</v>
      </c>
      <c r="C40" s="862">
        <v>41922</v>
      </c>
      <c r="D40" s="844" t="s">
        <v>1106</v>
      </c>
      <c r="E40" s="851" t="s">
        <v>200</v>
      </c>
      <c r="F40" s="856">
        <v>960</v>
      </c>
      <c r="G40" s="844"/>
      <c r="H40" s="851">
        <v>3152</v>
      </c>
      <c r="I40" s="851">
        <v>10</v>
      </c>
      <c r="J40" s="862">
        <v>41933</v>
      </c>
      <c r="K40" s="862">
        <v>41936</v>
      </c>
      <c r="L40" s="870">
        <v>41950</v>
      </c>
    </row>
    <row r="41" spans="2:12" ht="34.5" customHeight="1">
      <c r="B41" s="695">
        <v>490</v>
      </c>
      <c r="C41" s="862">
        <v>41922</v>
      </c>
      <c r="D41" s="844" t="s">
        <v>1107</v>
      </c>
      <c r="E41" s="851" t="s">
        <v>200</v>
      </c>
      <c r="F41" s="856">
        <v>1600</v>
      </c>
      <c r="G41" s="844"/>
      <c r="H41" s="851">
        <v>3153</v>
      </c>
      <c r="I41" s="851">
        <v>10</v>
      </c>
      <c r="J41" s="862">
        <v>41932</v>
      </c>
      <c r="K41" s="862">
        <v>41936</v>
      </c>
      <c r="L41" s="870">
        <v>41950</v>
      </c>
    </row>
    <row r="42" spans="2:12" ht="34.5" customHeight="1">
      <c r="B42" s="695">
        <v>491</v>
      </c>
      <c r="C42" s="862">
        <v>41925</v>
      </c>
      <c r="D42" s="844" t="s">
        <v>1086</v>
      </c>
      <c r="E42" s="851" t="s">
        <v>147</v>
      </c>
      <c r="F42" s="856">
        <v>640</v>
      </c>
      <c r="G42" s="844"/>
      <c r="H42" s="851">
        <v>3168</v>
      </c>
      <c r="I42" s="851">
        <v>55</v>
      </c>
      <c r="J42" s="862">
        <v>41926</v>
      </c>
      <c r="K42" s="862">
        <v>41928</v>
      </c>
      <c r="L42" s="870">
        <v>41942</v>
      </c>
    </row>
    <row r="43" spans="2:12" ht="34.5" customHeight="1">
      <c r="B43" s="695">
        <v>492</v>
      </c>
      <c r="C43" s="862">
        <v>41926</v>
      </c>
      <c r="D43" s="844" t="s">
        <v>885</v>
      </c>
      <c r="E43" s="851" t="s">
        <v>205</v>
      </c>
      <c r="F43" s="856">
        <v>640</v>
      </c>
      <c r="G43" s="856"/>
      <c r="H43" s="844">
        <v>3196</v>
      </c>
      <c r="I43" s="851">
        <v>47</v>
      </c>
      <c r="J43" s="862">
        <v>41926</v>
      </c>
      <c r="K43" s="862">
        <v>41927</v>
      </c>
      <c r="L43" s="870">
        <v>41941</v>
      </c>
    </row>
    <row r="44" spans="2:12" ht="34.5" customHeight="1">
      <c r="B44" s="695">
        <v>493</v>
      </c>
      <c r="C44" s="862">
        <v>41926</v>
      </c>
      <c r="D44" s="844" t="s">
        <v>57</v>
      </c>
      <c r="E44" s="851" t="s">
        <v>1035</v>
      </c>
      <c r="F44" s="856">
        <v>640</v>
      </c>
      <c r="G44" s="856">
        <v>100</v>
      </c>
      <c r="H44" s="851">
        <v>3197</v>
      </c>
      <c r="I44" s="851">
        <v>47</v>
      </c>
      <c r="J44" s="863">
        <v>41932</v>
      </c>
      <c r="K44" s="863">
        <v>41934</v>
      </c>
      <c r="L44" s="871">
        <v>41948</v>
      </c>
    </row>
    <row r="45" spans="2:12" ht="34.5" customHeight="1">
      <c r="B45" s="695">
        <v>494</v>
      </c>
      <c r="C45" s="862">
        <v>41926</v>
      </c>
      <c r="D45" s="844" t="s">
        <v>988</v>
      </c>
      <c r="E45" s="851" t="s">
        <v>201</v>
      </c>
      <c r="F45" s="856">
        <v>320</v>
      </c>
      <c r="G45" s="856"/>
      <c r="H45" s="851">
        <v>3198</v>
      </c>
      <c r="I45" s="851">
        <v>47</v>
      </c>
      <c r="J45" s="863">
        <v>41929</v>
      </c>
      <c r="K45" s="863">
        <v>41929</v>
      </c>
      <c r="L45" s="871">
        <v>41943</v>
      </c>
    </row>
    <row r="46" spans="2:12" ht="34.5" customHeight="1">
      <c r="B46" s="695">
        <v>495</v>
      </c>
      <c r="C46" s="862">
        <v>41926</v>
      </c>
      <c r="D46" s="844" t="s">
        <v>885</v>
      </c>
      <c r="E46" s="851" t="s">
        <v>200</v>
      </c>
      <c r="F46" s="856">
        <v>640</v>
      </c>
      <c r="G46" s="856"/>
      <c r="H46" s="851">
        <v>3199</v>
      </c>
      <c r="I46" s="851">
        <v>47</v>
      </c>
      <c r="J46" s="863">
        <v>41931</v>
      </c>
      <c r="K46" s="863">
        <v>41932</v>
      </c>
      <c r="L46" s="871">
        <v>41946</v>
      </c>
    </row>
    <row r="47" spans="2:12" ht="34.5" customHeight="1">
      <c r="B47" s="695">
        <v>496</v>
      </c>
      <c r="C47" s="862">
        <v>41926</v>
      </c>
      <c r="D47" s="844" t="s">
        <v>988</v>
      </c>
      <c r="E47" s="851" t="s">
        <v>202</v>
      </c>
      <c r="F47" s="856">
        <v>640</v>
      </c>
      <c r="G47" s="856"/>
      <c r="H47" s="851">
        <v>3200</v>
      </c>
      <c r="I47" s="851">
        <v>47</v>
      </c>
      <c r="J47" s="863">
        <v>41932</v>
      </c>
      <c r="K47" s="863">
        <v>41933</v>
      </c>
      <c r="L47" s="871">
        <v>41947</v>
      </c>
    </row>
    <row r="48" spans="2:12" ht="34.5" customHeight="1">
      <c r="B48" s="695">
        <v>497</v>
      </c>
      <c r="C48" s="862">
        <v>41926</v>
      </c>
      <c r="D48" s="844" t="s">
        <v>888</v>
      </c>
      <c r="E48" s="851" t="s">
        <v>147</v>
      </c>
      <c r="F48" s="856">
        <v>640</v>
      </c>
      <c r="G48" s="856"/>
      <c r="H48" s="851">
        <v>3202</v>
      </c>
      <c r="I48" s="851"/>
      <c r="J48" s="863">
        <v>41926</v>
      </c>
      <c r="K48" s="863">
        <v>41928</v>
      </c>
      <c r="L48" s="871">
        <v>41942</v>
      </c>
    </row>
    <row r="49" spans="2:12" ht="34.5" customHeight="1">
      <c r="B49" s="695">
        <v>498</v>
      </c>
      <c r="C49" s="862">
        <v>41926</v>
      </c>
      <c r="D49" s="844" t="s">
        <v>1108</v>
      </c>
      <c r="E49" s="851" t="s">
        <v>201</v>
      </c>
      <c r="F49" s="856">
        <v>640</v>
      </c>
      <c r="G49" s="856"/>
      <c r="H49" s="851">
        <v>3201</v>
      </c>
      <c r="I49" s="851">
        <v>48</v>
      </c>
      <c r="J49" s="862">
        <v>41928</v>
      </c>
      <c r="K49" s="862">
        <v>41929</v>
      </c>
      <c r="L49" s="870">
        <v>41943</v>
      </c>
    </row>
    <row r="50" spans="2:12" ht="34.5" customHeight="1">
      <c r="B50" s="695">
        <v>499</v>
      </c>
      <c r="C50" s="862">
        <v>41926</v>
      </c>
      <c r="D50" s="844" t="s">
        <v>900</v>
      </c>
      <c r="E50" s="851" t="s">
        <v>201</v>
      </c>
      <c r="F50" s="856">
        <v>640</v>
      </c>
      <c r="G50" s="856"/>
      <c r="H50" s="851">
        <v>3203</v>
      </c>
      <c r="I50" s="851">
        <v>45</v>
      </c>
      <c r="J50" s="862">
        <v>41928</v>
      </c>
      <c r="K50" s="862">
        <v>41929</v>
      </c>
      <c r="L50" s="870">
        <v>41943</v>
      </c>
    </row>
    <row r="51" spans="2:12" ht="34.5" customHeight="1">
      <c r="B51" s="695">
        <v>500</v>
      </c>
      <c r="C51" s="862">
        <v>41927</v>
      </c>
      <c r="D51" s="844" t="s">
        <v>815</v>
      </c>
      <c r="E51" s="851" t="s">
        <v>191</v>
      </c>
      <c r="F51" s="856">
        <v>1600</v>
      </c>
      <c r="G51" s="856"/>
      <c r="H51" s="851">
        <v>3241</v>
      </c>
      <c r="I51" s="851"/>
      <c r="J51" s="862">
        <v>41932</v>
      </c>
      <c r="K51" s="862">
        <v>41936</v>
      </c>
      <c r="L51" s="870">
        <v>41950</v>
      </c>
    </row>
    <row r="52" spans="2:12" ht="34.5" customHeight="1">
      <c r="B52" s="695">
        <v>501</v>
      </c>
      <c r="C52" s="862">
        <v>41929</v>
      </c>
      <c r="D52" s="844" t="s">
        <v>44</v>
      </c>
      <c r="E52" s="851" t="s">
        <v>207</v>
      </c>
      <c r="F52" s="856">
        <v>2240</v>
      </c>
      <c r="G52" s="856">
        <v>300</v>
      </c>
      <c r="H52" s="851">
        <v>3269</v>
      </c>
      <c r="I52" s="851">
        <v>23</v>
      </c>
      <c r="J52" s="862">
        <v>41931</v>
      </c>
      <c r="K52" s="862">
        <v>41938</v>
      </c>
      <c r="L52" s="870">
        <v>41950</v>
      </c>
    </row>
    <row r="53" spans="2:12" ht="34.5" customHeight="1">
      <c r="B53" s="695">
        <v>502</v>
      </c>
      <c r="C53" s="862">
        <v>41929</v>
      </c>
      <c r="D53" s="844" t="s">
        <v>939</v>
      </c>
      <c r="E53" s="851" t="s">
        <v>207</v>
      </c>
      <c r="F53" s="856">
        <v>2240</v>
      </c>
      <c r="G53" s="856">
        <v>300</v>
      </c>
      <c r="H53" s="851">
        <v>3270</v>
      </c>
      <c r="I53" s="851">
        <v>23</v>
      </c>
      <c r="J53" s="862">
        <v>41931</v>
      </c>
      <c r="K53" s="862">
        <v>41938</v>
      </c>
      <c r="L53" s="870">
        <v>41950</v>
      </c>
    </row>
    <row r="54" spans="2:12" ht="34.5" customHeight="1">
      <c r="B54" s="695">
        <v>503</v>
      </c>
      <c r="C54" s="862">
        <v>41929</v>
      </c>
      <c r="D54" s="844" t="s">
        <v>1109</v>
      </c>
      <c r="E54" s="851" t="s">
        <v>207</v>
      </c>
      <c r="F54" s="856">
        <v>2240</v>
      </c>
      <c r="G54" s="856">
        <v>300</v>
      </c>
      <c r="H54" s="851">
        <v>3271</v>
      </c>
      <c r="I54" s="851">
        <v>23</v>
      </c>
      <c r="J54" s="862">
        <v>41931</v>
      </c>
      <c r="K54" s="862">
        <v>41938</v>
      </c>
      <c r="L54" s="870">
        <v>41950</v>
      </c>
    </row>
    <row r="55" spans="2:12" ht="34.5" customHeight="1">
      <c r="B55" s="695">
        <v>504</v>
      </c>
      <c r="C55" s="862">
        <v>41929</v>
      </c>
      <c r="D55" s="844" t="s">
        <v>29</v>
      </c>
      <c r="E55" s="851" t="s">
        <v>207</v>
      </c>
      <c r="F55" s="856">
        <v>2240</v>
      </c>
      <c r="G55" s="856">
        <v>300</v>
      </c>
      <c r="H55" s="851">
        <v>3272</v>
      </c>
      <c r="I55" s="851">
        <v>23</v>
      </c>
      <c r="J55" s="862">
        <v>41931</v>
      </c>
      <c r="K55" s="862">
        <v>41938</v>
      </c>
      <c r="L55" s="870">
        <v>41950</v>
      </c>
    </row>
    <row r="56" spans="2:12" ht="34.5" customHeight="1">
      <c r="B56" s="695">
        <v>505</v>
      </c>
      <c r="C56" s="862">
        <v>41929</v>
      </c>
      <c r="D56" s="844" t="s">
        <v>985</v>
      </c>
      <c r="E56" s="851" t="s">
        <v>207</v>
      </c>
      <c r="F56" s="856">
        <v>2240</v>
      </c>
      <c r="G56" s="856">
        <v>300</v>
      </c>
      <c r="H56" s="851">
        <v>3273</v>
      </c>
      <c r="I56" s="851">
        <v>23</v>
      </c>
      <c r="J56" s="862">
        <v>41931</v>
      </c>
      <c r="K56" s="862">
        <v>41938</v>
      </c>
      <c r="L56" s="870">
        <v>41950</v>
      </c>
    </row>
    <row r="57" spans="2:12" ht="34.5" customHeight="1">
      <c r="B57" s="695">
        <v>506</v>
      </c>
      <c r="C57" s="862">
        <v>41929</v>
      </c>
      <c r="D57" s="844" t="s">
        <v>938</v>
      </c>
      <c r="E57" s="851" t="s">
        <v>207</v>
      </c>
      <c r="F57" s="856">
        <v>2240</v>
      </c>
      <c r="G57" s="856">
        <v>300</v>
      </c>
      <c r="H57" s="851">
        <v>3274</v>
      </c>
      <c r="I57" s="851">
        <v>23</v>
      </c>
      <c r="J57" s="862">
        <v>41931</v>
      </c>
      <c r="K57" s="862">
        <v>41938</v>
      </c>
      <c r="L57" s="870">
        <v>41950</v>
      </c>
    </row>
    <row r="58" spans="2:12" ht="34.5" customHeight="1">
      <c r="B58" s="695">
        <v>507</v>
      </c>
      <c r="C58" s="862">
        <v>41929</v>
      </c>
      <c r="D58" s="844" t="s">
        <v>987</v>
      </c>
      <c r="E58" s="851" t="s">
        <v>207</v>
      </c>
      <c r="F58" s="856">
        <v>2240</v>
      </c>
      <c r="G58" s="856">
        <v>300</v>
      </c>
      <c r="H58" s="851">
        <v>3275</v>
      </c>
      <c r="I58" s="851">
        <v>23</v>
      </c>
      <c r="J58" s="862">
        <v>41931</v>
      </c>
      <c r="K58" s="862">
        <v>41938</v>
      </c>
      <c r="L58" s="870">
        <v>41950</v>
      </c>
    </row>
    <row r="59" spans="2:12" ht="34.5" customHeight="1">
      <c r="B59" s="695">
        <v>508</v>
      </c>
      <c r="C59" s="862">
        <v>41929</v>
      </c>
      <c r="D59" s="844" t="s">
        <v>45</v>
      </c>
      <c r="E59" s="851" t="s">
        <v>207</v>
      </c>
      <c r="F59" s="856">
        <v>2240</v>
      </c>
      <c r="G59" s="856">
        <v>300</v>
      </c>
      <c r="H59" s="851">
        <v>3276</v>
      </c>
      <c r="I59" s="851">
        <v>23</v>
      </c>
      <c r="J59" s="862">
        <v>41931</v>
      </c>
      <c r="K59" s="862">
        <v>41938</v>
      </c>
      <c r="L59" s="870">
        <v>41950</v>
      </c>
    </row>
    <row r="60" spans="2:12" ht="34.5" customHeight="1">
      <c r="B60" s="695">
        <v>509</v>
      </c>
      <c r="C60" s="862">
        <v>41929</v>
      </c>
      <c r="D60" s="844" t="s">
        <v>878</v>
      </c>
      <c r="E60" s="851" t="s">
        <v>207</v>
      </c>
      <c r="F60" s="856">
        <v>2240</v>
      </c>
      <c r="G60" s="856">
        <v>300</v>
      </c>
      <c r="H60" s="851">
        <v>3277</v>
      </c>
      <c r="I60" s="851">
        <v>23</v>
      </c>
      <c r="J60" s="862">
        <v>41931</v>
      </c>
      <c r="K60" s="862">
        <v>41938</v>
      </c>
      <c r="L60" s="870">
        <v>41950</v>
      </c>
    </row>
    <row r="61" spans="2:12" ht="34.5" customHeight="1">
      <c r="B61" s="695">
        <v>510</v>
      </c>
      <c r="C61" s="851" t="s">
        <v>1195</v>
      </c>
      <c r="D61" s="846" t="s">
        <v>1110</v>
      </c>
      <c r="E61" s="851" t="s">
        <v>198</v>
      </c>
      <c r="F61" s="851" t="s">
        <v>1183</v>
      </c>
      <c r="G61" s="856" t="s">
        <v>1186</v>
      </c>
      <c r="H61" s="859">
        <v>3285</v>
      </c>
      <c r="I61" s="851">
        <v>47</v>
      </c>
      <c r="J61" s="851" t="s">
        <v>1195</v>
      </c>
      <c r="K61" s="851" t="s">
        <v>1211</v>
      </c>
      <c r="L61" s="870">
        <v>41948</v>
      </c>
    </row>
    <row r="62" spans="2:12" ht="34.5" customHeight="1">
      <c r="B62" s="695">
        <v>511</v>
      </c>
      <c r="C62" s="851" t="s">
        <v>1195</v>
      </c>
      <c r="D62" s="846" t="s">
        <v>1111</v>
      </c>
      <c r="E62" s="851" t="s">
        <v>193</v>
      </c>
      <c r="F62" s="851" t="s">
        <v>1184</v>
      </c>
      <c r="G62" s="856"/>
      <c r="H62" s="859">
        <v>3286</v>
      </c>
      <c r="I62" s="851">
        <v>47</v>
      </c>
      <c r="J62" s="851" t="s">
        <v>1195</v>
      </c>
      <c r="K62" s="851" t="s">
        <v>1211</v>
      </c>
      <c r="L62" s="870">
        <v>41948</v>
      </c>
    </row>
    <row r="63" spans="2:12" ht="34.5" customHeight="1">
      <c r="B63" s="695">
        <v>512</v>
      </c>
      <c r="C63" s="851" t="s">
        <v>1195</v>
      </c>
      <c r="D63" s="846" t="s">
        <v>999</v>
      </c>
      <c r="E63" s="851" t="s">
        <v>1028</v>
      </c>
      <c r="F63" s="851" t="s">
        <v>1183</v>
      </c>
      <c r="G63" s="851"/>
      <c r="H63" s="851">
        <v>3287</v>
      </c>
      <c r="I63" s="851">
        <v>47</v>
      </c>
      <c r="J63" s="851" t="s">
        <v>1196</v>
      </c>
      <c r="K63" s="851" t="s">
        <v>1212</v>
      </c>
      <c r="L63" s="870">
        <v>41954</v>
      </c>
    </row>
    <row r="64" spans="2:12" ht="34.5" customHeight="1">
      <c r="B64" s="695">
        <v>513</v>
      </c>
      <c r="C64" s="853" t="s">
        <v>1195</v>
      </c>
      <c r="D64" s="847" t="s">
        <v>1112</v>
      </c>
      <c r="E64" s="853" t="s">
        <v>1028</v>
      </c>
      <c r="F64" s="853" t="s">
        <v>1183</v>
      </c>
      <c r="G64" s="853"/>
      <c r="H64" s="853">
        <v>3288</v>
      </c>
      <c r="I64" s="853">
        <v>47</v>
      </c>
      <c r="J64" s="853" t="s">
        <v>1196</v>
      </c>
      <c r="K64" s="853" t="s">
        <v>1212</v>
      </c>
      <c r="L64" s="872">
        <v>41954</v>
      </c>
    </row>
    <row r="65" spans="2:12" ht="34.5" customHeight="1">
      <c r="B65" s="695">
        <v>514</v>
      </c>
      <c r="C65" s="851" t="s">
        <v>1195</v>
      </c>
      <c r="D65" s="846" t="s">
        <v>998</v>
      </c>
      <c r="E65" s="851" t="s">
        <v>1028</v>
      </c>
      <c r="F65" s="851" t="s">
        <v>1183</v>
      </c>
      <c r="G65" s="851"/>
      <c r="H65" s="851">
        <v>3289</v>
      </c>
      <c r="I65" s="851">
        <v>47</v>
      </c>
      <c r="J65" s="851" t="s">
        <v>1196</v>
      </c>
      <c r="K65" s="851" t="s">
        <v>1212</v>
      </c>
      <c r="L65" s="870">
        <v>41954</v>
      </c>
    </row>
    <row r="66" spans="2:12" ht="34.5" customHeight="1">
      <c r="B66" s="695">
        <v>515</v>
      </c>
      <c r="C66" s="851" t="s">
        <v>1195</v>
      </c>
      <c r="D66" s="846" t="s">
        <v>1113</v>
      </c>
      <c r="E66" s="851" t="s">
        <v>1168</v>
      </c>
      <c r="F66" s="851" t="s">
        <v>1185</v>
      </c>
      <c r="G66" s="851" t="s">
        <v>1187</v>
      </c>
      <c r="H66" s="851">
        <v>3290</v>
      </c>
      <c r="I66" s="851">
        <v>47</v>
      </c>
      <c r="J66" s="851" t="s">
        <v>1197</v>
      </c>
      <c r="K66" s="851" t="s">
        <v>1213</v>
      </c>
      <c r="L66" s="870">
        <v>41950</v>
      </c>
    </row>
    <row r="67" spans="2:12" ht="34.5" customHeight="1">
      <c r="B67" s="695">
        <v>516</v>
      </c>
      <c r="C67" s="852" t="s">
        <v>1195</v>
      </c>
      <c r="D67" s="848" t="s">
        <v>1114</v>
      </c>
      <c r="E67" s="852" t="s">
        <v>147</v>
      </c>
      <c r="F67" s="852" t="s">
        <v>1183</v>
      </c>
      <c r="G67" s="852"/>
      <c r="H67" s="852">
        <v>3291</v>
      </c>
      <c r="I67" s="852">
        <v>47</v>
      </c>
      <c r="J67" s="852" t="s">
        <v>1197</v>
      </c>
      <c r="K67" s="852" t="s">
        <v>1213</v>
      </c>
      <c r="L67" s="871">
        <v>41950</v>
      </c>
    </row>
    <row r="68" spans="2:12" ht="34.5" customHeight="1">
      <c r="B68" s="695">
        <v>517</v>
      </c>
      <c r="C68" s="864">
        <v>41934</v>
      </c>
      <c r="D68" s="847" t="s">
        <v>1115</v>
      </c>
      <c r="E68" s="853" t="s">
        <v>1169</v>
      </c>
      <c r="F68" s="857">
        <v>5180</v>
      </c>
      <c r="G68" s="857"/>
      <c r="H68" s="853">
        <v>3300</v>
      </c>
      <c r="I68" s="853">
        <v>42</v>
      </c>
      <c r="J68" s="864">
        <v>41938</v>
      </c>
      <c r="K68" s="864">
        <v>41943</v>
      </c>
      <c r="L68" s="872">
        <v>41957</v>
      </c>
    </row>
    <row r="69" spans="2:12" ht="34.5" customHeight="1">
      <c r="B69" s="695">
        <v>518</v>
      </c>
      <c r="C69" s="864">
        <v>41934</v>
      </c>
      <c r="D69" s="802" t="s">
        <v>1116</v>
      </c>
      <c r="E69" s="853" t="s">
        <v>1169</v>
      </c>
      <c r="F69" s="857">
        <v>5180</v>
      </c>
      <c r="G69" s="857"/>
      <c r="H69" s="853">
        <v>3301</v>
      </c>
      <c r="I69" s="853">
        <v>42</v>
      </c>
      <c r="J69" s="864">
        <v>41938</v>
      </c>
      <c r="K69" s="864">
        <v>41943</v>
      </c>
      <c r="L69" s="872">
        <v>41957</v>
      </c>
    </row>
    <row r="70" spans="2:12" ht="34.5" customHeight="1">
      <c r="B70" s="695">
        <v>519</v>
      </c>
      <c r="C70" s="862">
        <v>41936</v>
      </c>
      <c r="D70" s="844" t="s">
        <v>552</v>
      </c>
      <c r="E70" s="851" t="s">
        <v>193</v>
      </c>
      <c r="F70" s="856">
        <v>480</v>
      </c>
      <c r="G70" s="856"/>
      <c r="H70" s="851">
        <v>3305</v>
      </c>
      <c r="I70" s="851">
        <v>25</v>
      </c>
      <c r="J70" s="862">
        <v>41964</v>
      </c>
      <c r="K70" s="862">
        <v>41965</v>
      </c>
      <c r="L70" s="870">
        <v>41978</v>
      </c>
    </row>
    <row r="71" spans="2:12" ht="34.5" customHeight="1">
      <c r="B71" s="695">
        <v>520</v>
      </c>
      <c r="C71" s="862">
        <v>41936</v>
      </c>
      <c r="D71" s="844" t="s">
        <v>635</v>
      </c>
      <c r="E71" s="851" t="s">
        <v>195</v>
      </c>
      <c r="F71" s="856">
        <v>640</v>
      </c>
      <c r="G71" s="856">
        <v>200</v>
      </c>
      <c r="H71" s="851">
        <v>3306</v>
      </c>
      <c r="I71" s="851">
        <v>25</v>
      </c>
      <c r="J71" s="862">
        <v>41964</v>
      </c>
      <c r="K71" s="862">
        <v>41966</v>
      </c>
      <c r="L71" s="870">
        <v>41978</v>
      </c>
    </row>
    <row r="72" spans="2:12" ht="34.5" customHeight="1">
      <c r="B72" s="695">
        <v>521</v>
      </c>
      <c r="C72" s="734">
        <v>41936</v>
      </c>
      <c r="D72" s="849" t="s">
        <v>635</v>
      </c>
      <c r="E72" s="854" t="s">
        <v>204</v>
      </c>
      <c r="F72" s="857">
        <v>640</v>
      </c>
      <c r="G72" s="857"/>
      <c r="H72" s="854">
        <v>3307</v>
      </c>
      <c r="I72" s="854">
        <v>25</v>
      </c>
      <c r="J72" s="734">
        <v>41957</v>
      </c>
      <c r="K72" s="734">
        <v>41959</v>
      </c>
      <c r="L72" s="873">
        <v>41971</v>
      </c>
    </row>
    <row r="73" spans="2:12" ht="34.5" customHeight="1">
      <c r="B73" s="695">
        <v>522</v>
      </c>
      <c r="C73" s="862">
        <v>41936</v>
      </c>
      <c r="D73" s="844" t="s">
        <v>635</v>
      </c>
      <c r="E73" s="851" t="s">
        <v>197</v>
      </c>
      <c r="F73" s="856">
        <v>800</v>
      </c>
      <c r="G73" s="856">
        <v>200</v>
      </c>
      <c r="H73" s="851">
        <v>3308</v>
      </c>
      <c r="I73" s="851">
        <v>25</v>
      </c>
      <c r="J73" s="862">
        <v>41971</v>
      </c>
      <c r="K73" s="862">
        <v>41973</v>
      </c>
      <c r="L73" s="870">
        <v>41988</v>
      </c>
    </row>
    <row r="74" spans="2:12" ht="34.5" customHeight="1">
      <c r="B74" s="695">
        <v>523</v>
      </c>
      <c r="C74" s="862">
        <v>41936</v>
      </c>
      <c r="D74" s="844" t="s">
        <v>23</v>
      </c>
      <c r="E74" s="851" t="s">
        <v>191</v>
      </c>
      <c r="F74" s="856">
        <v>640</v>
      </c>
      <c r="G74" s="856"/>
      <c r="H74" s="851">
        <v>3309</v>
      </c>
      <c r="I74" s="851">
        <v>25</v>
      </c>
      <c r="J74" s="862">
        <v>41964</v>
      </c>
      <c r="K74" s="862">
        <v>41966</v>
      </c>
      <c r="L74" s="870">
        <v>41978</v>
      </c>
    </row>
    <row r="75" spans="2:12" ht="34.5" customHeight="1">
      <c r="B75" s="695">
        <v>524</v>
      </c>
      <c r="C75" s="862">
        <v>41936</v>
      </c>
      <c r="D75" s="844" t="s">
        <v>1086</v>
      </c>
      <c r="E75" s="851" t="s">
        <v>1170</v>
      </c>
      <c r="F75" s="856">
        <v>520</v>
      </c>
      <c r="G75" s="844"/>
      <c r="H75" s="851">
        <v>3312</v>
      </c>
      <c r="I75" s="851">
        <v>56</v>
      </c>
      <c r="J75" s="862">
        <v>41938</v>
      </c>
      <c r="K75" s="862">
        <v>41939</v>
      </c>
      <c r="L75" s="870">
        <v>41953</v>
      </c>
    </row>
    <row r="76" spans="2:12" ht="34.5" customHeight="1">
      <c r="B76" s="695">
        <v>525</v>
      </c>
      <c r="C76" s="862">
        <v>41936</v>
      </c>
      <c r="D76" s="844" t="s">
        <v>1103</v>
      </c>
      <c r="E76" s="851" t="s">
        <v>1171</v>
      </c>
      <c r="F76" s="856">
        <v>1280</v>
      </c>
      <c r="G76" s="856"/>
      <c r="H76" s="851">
        <v>3316</v>
      </c>
      <c r="I76" s="851">
        <v>42</v>
      </c>
      <c r="J76" s="865">
        <v>41955</v>
      </c>
      <c r="K76" s="865">
        <v>41958</v>
      </c>
      <c r="L76" s="870">
        <v>41971</v>
      </c>
    </row>
    <row r="77" spans="2:12" ht="34.5" customHeight="1">
      <c r="B77" s="695">
        <v>526</v>
      </c>
      <c r="C77" s="862">
        <v>41936</v>
      </c>
      <c r="D77" s="844" t="s">
        <v>1117</v>
      </c>
      <c r="E77" s="851" t="s">
        <v>1171</v>
      </c>
      <c r="F77" s="856">
        <v>1280</v>
      </c>
      <c r="G77" s="856"/>
      <c r="H77" s="851">
        <v>3315</v>
      </c>
      <c r="I77" s="851">
        <v>42</v>
      </c>
      <c r="J77" s="865">
        <v>41955</v>
      </c>
      <c r="K77" s="865">
        <v>41958</v>
      </c>
      <c r="L77" s="870">
        <v>41971</v>
      </c>
    </row>
    <row r="78" spans="2:12" ht="34.5" customHeight="1">
      <c r="B78" s="695">
        <v>527</v>
      </c>
      <c r="C78" s="862">
        <v>41940</v>
      </c>
      <c r="D78" s="844" t="s">
        <v>997</v>
      </c>
      <c r="E78" s="851" t="s">
        <v>198</v>
      </c>
      <c r="F78" s="856">
        <v>640</v>
      </c>
      <c r="G78" s="856">
        <v>150</v>
      </c>
      <c r="H78" s="851">
        <v>3354</v>
      </c>
      <c r="I78" s="851">
        <v>47</v>
      </c>
      <c r="J78" s="865">
        <v>41941</v>
      </c>
      <c r="K78" s="865">
        <v>41942</v>
      </c>
      <c r="L78" s="870">
        <v>41956</v>
      </c>
    </row>
    <row r="79" spans="2:12" ht="34.5" customHeight="1">
      <c r="B79" s="695">
        <v>528</v>
      </c>
      <c r="C79" s="862">
        <v>41940</v>
      </c>
      <c r="D79" s="844" t="s">
        <v>998</v>
      </c>
      <c r="E79" s="851" t="s">
        <v>193</v>
      </c>
      <c r="F79" s="856">
        <v>320</v>
      </c>
      <c r="G79" s="856"/>
      <c r="H79" s="851">
        <v>3355</v>
      </c>
      <c r="I79" s="851">
        <v>47</v>
      </c>
      <c r="J79" s="865">
        <v>41943</v>
      </c>
      <c r="K79" s="865">
        <v>41943</v>
      </c>
      <c r="L79" s="870">
        <v>41957</v>
      </c>
    </row>
    <row r="80" spans="2:12" ht="34.5" customHeight="1">
      <c r="B80" s="695">
        <v>529</v>
      </c>
      <c r="C80" s="862">
        <v>41940</v>
      </c>
      <c r="D80" s="844" t="s">
        <v>1118</v>
      </c>
      <c r="E80" s="851" t="s">
        <v>193</v>
      </c>
      <c r="F80" s="856">
        <v>320</v>
      </c>
      <c r="G80" s="856"/>
      <c r="H80" s="851">
        <v>3356</v>
      </c>
      <c r="I80" s="860">
        <v>47</v>
      </c>
      <c r="J80" s="865">
        <v>41943</v>
      </c>
      <c r="K80" s="865">
        <v>41943</v>
      </c>
      <c r="L80" s="870">
        <v>41957</v>
      </c>
    </row>
    <row r="81" spans="2:12" ht="34.5" customHeight="1">
      <c r="B81" s="695">
        <v>530</v>
      </c>
      <c r="C81" s="862">
        <v>41940</v>
      </c>
      <c r="D81" s="849" t="s">
        <v>996</v>
      </c>
      <c r="E81" s="854" t="s">
        <v>193</v>
      </c>
      <c r="F81" s="857">
        <v>320</v>
      </c>
      <c r="G81" s="857"/>
      <c r="H81" s="851">
        <v>3358</v>
      </c>
      <c r="I81" s="860">
        <v>47</v>
      </c>
      <c r="J81" s="862">
        <v>41943</v>
      </c>
      <c r="K81" s="862">
        <v>41943</v>
      </c>
      <c r="L81" s="870">
        <v>41957</v>
      </c>
    </row>
    <row r="82" spans="2:12" ht="34.5" customHeight="1">
      <c r="B82" s="695">
        <v>531</v>
      </c>
      <c r="C82" s="864">
        <v>41940</v>
      </c>
      <c r="D82" s="802" t="s">
        <v>1008</v>
      </c>
      <c r="E82" s="853" t="s">
        <v>194</v>
      </c>
      <c r="F82" s="857">
        <v>640</v>
      </c>
      <c r="G82" s="857">
        <v>160</v>
      </c>
      <c r="H82" s="853">
        <v>3359</v>
      </c>
      <c r="I82" s="861" t="s">
        <v>1188</v>
      </c>
      <c r="J82" s="864">
        <v>41941</v>
      </c>
      <c r="K82" s="864">
        <v>41943</v>
      </c>
      <c r="L82" s="872">
        <v>41957</v>
      </c>
    </row>
    <row r="83" spans="2:12" ht="34.5" customHeight="1">
      <c r="B83" s="695">
        <v>532</v>
      </c>
      <c r="C83" s="862">
        <v>41940</v>
      </c>
      <c r="D83" s="844" t="s">
        <v>1025</v>
      </c>
      <c r="E83" s="851" t="s">
        <v>1032</v>
      </c>
      <c r="F83" s="856">
        <v>3840</v>
      </c>
      <c r="G83" s="856">
        <v>160</v>
      </c>
      <c r="H83" s="851">
        <v>3360</v>
      </c>
      <c r="I83" s="860" t="s">
        <v>1189</v>
      </c>
      <c r="J83" s="862">
        <v>41938</v>
      </c>
      <c r="K83" s="862">
        <v>41950</v>
      </c>
      <c r="L83" s="870">
        <v>41964</v>
      </c>
    </row>
    <row r="84" spans="2:12" ht="34.5" customHeight="1">
      <c r="B84" s="695">
        <v>533</v>
      </c>
      <c r="C84" s="862">
        <v>41940</v>
      </c>
      <c r="D84" s="844" t="s">
        <v>1119</v>
      </c>
      <c r="E84" s="851" t="s">
        <v>1032</v>
      </c>
      <c r="F84" s="856">
        <v>3840</v>
      </c>
      <c r="G84" s="856">
        <v>160</v>
      </c>
      <c r="H84" s="851">
        <v>3361</v>
      </c>
      <c r="I84" s="860" t="s">
        <v>1189</v>
      </c>
      <c r="J84" s="862">
        <v>41938</v>
      </c>
      <c r="K84" s="862">
        <v>41950</v>
      </c>
      <c r="L84" s="870">
        <v>41964</v>
      </c>
    </row>
    <row r="85" spans="2:12" ht="34.5" customHeight="1">
      <c r="B85" s="695">
        <v>534</v>
      </c>
      <c r="C85" s="862">
        <v>41940</v>
      </c>
      <c r="D85" s="844" t="s">
        <v>1120</v>
      </c>
      <c r="E85" s="851" t="s">
        <v>1032</v>
      </c>
      <c r="F85" s="856">
        <v>3840</v>
      </c>
      <c r="G85" s="856">
        <v>160</v>
      </c>
      <c r="H85" s="851">
        <v>3362</v>
      </c>
      <c r="I85" s="860" t="s">
        <v>1189</v>
      </c>
      <c r="J85" s="862">
        <v>41938</v>
      </c>
      <c r="K85" s="862">
        <v>41950</v>
      </c>
      <c r="L85" s="870">
        <v>41964</v>
      </c>
    </row>
    <row r="86" spans="2:12" ht="34.5" customHeight="1">
      <c r="B86" s="695">
        <v>535</v>
      </c>
      <c r="C86" s="862">
        <v>41940</v>
      </c>
      <c r="D86" s="844" t="s">
        <v>907</v>
      </c>
      <c r="E86" s="851" t="s">
        <v>1032</v>
      </c>
      <c r="F86" s="856">
        <v>3840</v>
      </c>
      <c r="G86" s="856">
        <v>160</v>
      </c>
      <c r="H86" s="851">
        <v>3363</v>
      </c>
      <c r="I86" s="860" t="s">
        <v>1189</v>
      </c>
      <c r="J86" s="862">
        <v>41938</v>
      </c>
      <c r="K86" s="862">
        <v>41950</v>
      </c>
      <c r="L86" s="870">
        <v>41964</v>
      </c>
    </row>
    <row r="87" spans="2:12" ht="34.5" customHeight="1">
      <c r="B87" s="695">
        <v>536</v>
      </c>
      <c r="C87" s="862">
        <v>41940</v>
      </c>
      <c r="D87" s="844" t="s">
        <v>485</v>
      </c>
      <c r="E87" s="851" t="s">
        <v>203</v>
      </c>
      <c r="F87" s="856">
        <v>480</v>
      </c>
      <c r="G87" s="844"/>
      <c r="H87" s="851">
        <v>3373</v>
      </c>
      <c r="I87" s="860" t="s">
        <v>1190</v>
      </c>
      <c r="J87" s="862">
        <v>41942</v>
      </c>
      <c r="K87" s="862">
        <v>41943</v>
      </c>
      <c r="L87" s="870">
        <v>41957</v>
      </c>
    </row>
    <row r="88" spans="2:12" ht="34.5" customHeight="1">
      <c r="B88" s="695">
        <v>537</v>
      </c>
      <c r="C88" s="862">
        <v>41940</v>
      </c>
      <c r="D88" s="844" t="s">
        <v>998</v>
      </c>
      <c r="E88" s="851" t="s">
        <v>147</v>
      </c>
      <c r="F88" s="856">
        <v>320</v>
      </c>
      <c r="G88" s="844"/>
      <c r="H88" s="851">
        <v>3377</v>
      </c>
      <c r="I88" s="860" t="s">
        <v>1191</v>
      </c>
      <c r="J88" s="862">
        <v>41941</v>
      </c>
      <c r="K88" s="862">
        <v>41942</v>
      </c>
      <c r="L88" s="870">
        <v>41956</v>
      </c>
    </row>
    <row r="89" spans="2:12" ht="34.5" customHeight="1">
      <c r="B89" s="695">
        <v>538</v>
      </c>
      <c r="C89" s="862">
        <v>41942</v>
      </c>
      <c r="D89" s="844" t="s">
        <v>1121</v>
      </c>
      <c r="E89" s="851" t="s">
        <v>198</v>
      </c>
      <c r="F89" s="856">
        <v>640</v>
      </c>
      <c r="G89" s="844"/>
      <c r="H89" s="851">
        <v>3381</v>
      </c>
      <c r="I89" s="860" t="s">
        <v>1192</v>
      </c>
      <c r="J89" s="866" t="s">
        <v>1198</v>
      </c>
      <c r="K89" s="866" t="s">
        <v>1214</v>
      </c>
      <c r="L89" s="870">
        <v>41956</v>
      </c>
    </row>
    <row r="90" spans="2:12" ht="34.5" customHeight="1">
      <c r="B90" s="695">
        <v>539</v>
      </c>
      <c r="C90" s="862">
        <v>41942</v>
      </c>
      <c r="D90" s="844" t="s">
        <v>1000</v>
      </c>
      <c r="E90" s="851" t="s">
        <v>1172</v>
      </c>
      <c r="F90" s="856">
        <v>480</v>
      </c>
      <c r="G90" s="856">
        <v>50</v>
      </c>
      <c r="H90" s="851">
        <v>3386</v>
      </c>
      <c r="I90" s="860" t="s">
        <v>1193</v>
      </c>
      <c r="J90" s="862">
        <v>41941</v>
      </c>
      <c r="K90" s="862">
        <v>41943</v>
      </c>
      <c r="L90" s="870">
        <v>41957</v>
      </c>
    </row>
    <row r="91" spans="2:12" ht="34.5" customHeight="1">
      <c r="B91" s="695">
        <v>540</v>
      </c>
      <c r="C91" s="862">
        <v>41942</v>
      </c>
      <c r="D91" s="844" t="s">
        <v>936</v>
      </c>
      <c r="E91" s="851" t="s">
        <v>1172</v>
      </c>
      <c r="F91" s="856">
        <v>480</v>
      </c>
      <c r="G91" s="856">
        <v>50</v>
      </c>
      <c r="H91" s="851">
        <v>3387</v>
      </c>
      <c r="I91" s="851">
        <v>23</v>
      </c>
      <c r="J91" s="862">
        <v>41941</v>
      </c>
      <c r="K91" s="862">
        <v>41943</v>
      </c>
      <c r="L91" s="870">
        <v>41957</v>
      </c>
    </row>
    <row r="92" spans="2:12" ht="34.5" customHeight="1">
      <c r="B92" s="695">
        <v>541</v>
      </c>
      <c r="C92" s="862">
        <v>41942</v>
      </c>
      <c r="D92" s="844" t="s">
        <v>939</v>
      </c>
      <c r="E92" s="851" t="s">
        <v>198</v>
      </c>
      <c r="F92" s="856">
        <v>1600</v>
      </c>
      <c r="G92" s="856">
        <v>300</v>
      </c>
      <c r="H92" s="851">
        <v>3388</v>
      </c>
      <c r="I92" s="851">
        <v>23</v>
      </c>
      <c r="J92" s="862">
        <v>41945</v>
      </c>
      <c r="K92" s="862">
        <v>41950</v>
      </c>
      <c r="L92" s="870">
        <v>41964</v>
      </c>
    </row>
    <row r="93" spans="2:12" ht="34.5" customHeight="1">
      <c r="B93" s="695">
        <v>542</v>
      </c>
      <c r="C93" s="862">
        <v>41942</v>
      </c>
      <c r="D93" s="844" t="s">
        <v>44</v>
      </c>
      <c r="E93" s="851" t="s">
        <v>198</v>
      </c>
      <c r="F93" s="856">
        <v>1600</v>
      </c>
      <c r="G93" s="856">
        <v>300</v>
      </c>
      <c r="H93" s="851">
        <v>3389</v>
      </c>
      <c r="I93" s="851">
        <v>23</v>
      </c>
      <c r="J93" s="862">
        <v>41945</v>
      </c>
      <c r="K93" s="862">
        <v>41950</v>
      </c>
      <c r="L93" s="870">
        <v>41964</v>
      </c>
    </row>
    <row r="94" spans="2:12" ht="34.5" customHeight="1">
      <c r="B94" s="695">
        <v>543</v>
      </c>
      <c r="C94" s="862">
        <v>41942</v>
      </c>
      <c r="D94" s="844" t="s">
        <v>878</v>
      </c>
      <c r="E94" s="851" t="s">
        <v>198</v>
      </c>
      <c r="F94" s="856">
        <v>1600</v>
      </c>
      <c r="G94" s="856">
        <v>300</v>
      </c>
      <c r="H94" s="851">
        <v>3390</v>
      </c>
      <c r="I94" s="851">
        <v>23</v>
      </c>
      <c r="J94" s="862">
        <v>41945</v>
      </c>
      <c r="K94" s="862">
        <v>41950</v>
      </c>
      <c r="L94" s="870">
        <v>41964</v>
      </c>
    </row>
    <row r="95" spans="2:12" ht="34.5" customHeight="1">
      <c r="B95" s="695">
        <v>544</v>
      </c>
      <c r="C95" s="862">
        <v>41942</v>
      </c>
      <c r="D95" s="844" t="s">
        <v>1000</v>
      </c>
      <c r="E95" s="851" t="s">
        <v>1173</v>
      </c>
      <c r="F95" s="856">
        <v>1760</v>
      </c>
      <c r="G95" s="856">
        <v>150</v>
      </c>
      <c r="H95" s="851">
        <v>3391</v>
      </c>
      <c r="I95" s="851">
        <v>23</v>
      </c>
      <c r="J95" s="862">
        <v>41945</v>
      </c>
      <c r="K95" s="862">
        <v>41951</v>
      </c>
      <c r="L95" s="870">
        <v>41964</v>
      </c>
    </row>
    <row r="96" spans="2:12" ht="34.5" customHeight="1">
      <c r="B96" s="695">
        <v>545</v>
      </c>
      <c r="C96" s="862">
        <v>41942</v>
      </c>
      <c r="D96" s="844" t="s">
        <v>921</v>
      </c>
      <c r="E96" s="851" t="s">
        <v>942</v>
      </c>
      <c r="F96" s="856">
        <v>1600</v>
      </c>
      <c r="G96" s="856">
        <v>300</v>
      </c>
      <c r="H96" s="851">
        <v>3392</v>
      </c>
      <c r="I96" s="851">
        <v>23</v>
      </c>
      <c r="J96" s="862">
        <v>41945</v>
      </c>
      <c r="K96" s="862">
        <v>41951</v>
      </c>
      <c r="L96" s="870">
        <v>41964</v>
      </c>
    </row>
    <row r="97" spans="2:12" ht="34.5" customHeight="1">
      <c r="B97" s="695">
        <v>546</v>
      </c>
      <c r="C97" s="862">
        <v>41942</v>
      </c>
      <c r="D97" s="844" t="s">
        <v>985</v>
      </c>
      <c r="E97" s="851" t="s">
        <v>942</v>
      </c>
      <c r="F97" s="856">
        <v>1600</v>
      </c>
      <c r="G97" s="856">
        <v>300</v>
      </c>
      <c r="H97" s="851">
        <v>3393</v>
      </c>
      <c r="I97" s="851">
        <v>23</v>
      </c>
      <c r="J97" s="862">
        <v>41945</v>
      </c>
      <c r="K97" s="862">
        <v>41951</v>
      </c>
      <c r="L97" s="870">
        <v>41964</v>
      </c>
    </row>
    <row r="98" spans="2:12" ht="34.5" customHeight="1">
      <c r="B98" s="695">
        <v>547</v>
      </c>
      <c r="C98" s="864">
        <v>41942</v>
      </c>
      <c r="D98" s="802" t="s">
        <v>29</v>
      </c>
      <c r="E98" s="853" t="s">
        <v>942</v>
      </c>
      <c r="F98" s="857">
        <v>1600</v>
      </c>
      <c r="G98" s="857">
        <v>300</v>
      </c>
      <c r="H98" s="853">
        <v>3394</v>
      </c>
      <c r="I98" s="853">
        <v>23</v>
      </c>
      <c r="J98" s="864">
        <v>41945</v>
      </c>
      <c r="K98" s="864">
        <v>41951</v>
      </c>
      <c r="L98" s="872">
        <v>41964</v>
      </c>
    </row>
    <row r="99" spans="2:12" ht="34.5" customHeight="1">
      <c r="B99" s="695">
        <v>548</v>
      </c>
      <c r="C99" s="865">
        <v>41942</v>
      </c>
      <c r="D99" s="844" t="s">
        <v>45</v>
      </c>
      <c r="E99" s="851" t="s">
        <v>942</v>
      </c>
      <c r="F99" s="856">
        <v>1760</v>
      </c>
      <c r="G99" s="856">
        <v>150</v>
      </c>
      <c r="H99" s="851">
        <v>3395</v>
      </c>
      <c r="I99" s="851">
        <v>23</v>
      </c>
      <c r="J99" s="862">
        <v>41945</v>
      </c>
      <c r="K99" s="862">
        <v>41951</v>
      </c>
      <c r="L99" s="870">
        <v>41964</v>
      </c>
    </row>
    <row r="100" spans="2:12" ht="34.5" customHeight="1">
      <c r="B100" s="695">
        <v>549</v>
      </c>
      <c r="C100" s="865">
        <v>41942</v>
      </c>
      <c r="D100" s="844" t="s">
        <v>938</v>
      </c>
      <c r="E100" s="851" t="s">
        <v>1173</v>
      </c>
      <c r="F100" s="856">
        <v>1760</v>
      </c>
      <c r="G100" s="856">
        <v>150</v>
      </c>
      <c r="H100" s="851">
        <v>3396</v>
      </c>
      <c r="I100" s="851">
        <v>23</v>
      </c>
      <c r="J100" s="862">
        <v>41945</v>
      </c>
      <c r="K100" s="862">
        <v>41951</v>
      </c>
      <c r="L100" s="870">
        <v>41964</v>
      </c>
    </row>
    <row r="101" spans="2:12" ht="34.5" customHeight="1">
      <c r="B101" s="695">
        <v>550</v>
      </c>
      <c r="C101" s="884">
        <v>41943</v>
      </c>
      <c r="D101" s="802" t="s">
        <v>996</v>
      </c>
      <c r="E101" s="853" t="s">
        <v>198</v>
      </c>
      <c r="F101" s="857">
        <v>640</v>
      </c>
      <c r="G101" s="857">
        <v>150</v>
      </c>
      <c r="H101" s="853">
        <v>3406</v>
      </c>
      <c r="I101" s="853">
        <v>47</v>
      </c>
      <c r="J101" s="864">
        <v>41941</v>
      </c>
      <c r="K101" s="864">
        <v>41942</v>
      </c>
      <c r="L101" s="872">
        <v>41956</v>
      </c>
    </row>
    <row r="102" spans="2:12" ht="34.5" customHeight="1">
      <c r="B102" s="695">
        <v>551</v>
      </c>
      <c r="C102" s="865">
        <v>41943</v>
      </c>
      <c r="D102" s="844" t="s">
        <v>11</v>
      </c>
      <c r="E102" s="851" t="s">
        <v>204</v>
      </c>
      <c r="F102" s="856">
        <v>640</v>
      </c>
      <c r="G102" s="856"/>
      <c r="H102" s="851">
        <v>3407</v>
      </c>
      <c r="I102" s="851">
        <v>37</v>
      </c>
      <c r="J102" s="862">
        <v>41943</v>
      </c>
      <c r="K102" s="862">
        <v>41945</v>
      </c>
      <c r="L102" s="870">
        <v>41957</v>
      </c>
    </row>
    <row r="103" spans="2:12" ht="34.5" customHeight="1">
      <c r="B103" s="695">
        <v>552</v>
      </c>
      <c r="C103" s="865">
        <v>41943</v>
      </c>
      <c r="D103" s="844" t="s">
        <v>1122</v>
      </c>
      <c r="E103" s="851" t="s">
        <v>204</v>
      </c>
      <c r="F103" s="856">
        <v>960</v>
      </c>
      <c r="G103" s="856"/>
      <c r="H103" s="851">
        <v>3408</v>
      </c>
      <c r="I103" s="851">
        <v>37</v>
      </c>
      <c r="J103" s="862">
        <v>41942</v>
      </c>
      <c r="K103" s="862">
        <v>41945</v>
      </c>
      <c r="L103" s="870">
        <v>41957</v>
      </c>
    </row>
    <row r="104" spans="2:12" ht="34.5" customHeight="1">
      <c r="B104" s="695">
        <v>553</v>
      </c>
      <c r="C104" s="863">
        <v>41770</v>
      </c>
      <c r="D104" s="845" t="s">
        <v>1098</v>
      </c>
      <c r="E104" s="852" t="s">
        <v>195</v>
      </c>
      <c r="F104" s="856">
        <v>640</v>
      </c>
      <c r="G104" s="845"/>
      <c r="H104" s="852">
        <v>3431</v>
      </c>
      <c r="I104" s="852">
        <v>10</v>
      </c>
      <c r="J104" s="867" t="s">
        <v>1199</v>
      </c>
      <c r="K104" s="867" t="s">
        <v>1215</v>
      </c>
      <c r="L104" s="871">
        <v>41971</v>
      </c>
    </row>
    <row r="105" spans="2:12" ht="34.5" customHeight="1">
      <c r="B105" s="695">
        <v>554</v>
      </c>
      <c r="C105" s="862">
        <v>41770</v>
      </c>
      <c r="D105" s="844" t="s">
        <v>1123</v>
      </c>
      <c r="E105" s="851" t="s">
        <v>1174</v>
      </c>
      <c r="F105" s="856">
        <v>640</v>
      </c>
      <c r="G105" s="856"/>
      <c r="H105" s="851">
        <v>3432</v>
      </c>
      <c r="I105" s="851">
        <v>10</v>
      </c>
      <c r="J105" s="862">
        <v>41953</v>
      </c>
      <c r="K105" s="862">
        <v>41955</v>
      </c>
      <c r="L105" s="870">
        <v>41969</v>
      </c>
    </row>
    <row r="106" spans="2:12" ht="34.5" customHeight="1">
      <c r="B106" s="695">
        <v>555</v>
      </c>
      <c r="C106" s="734">
        <v>41770</v>
      </c>
      <c r="D106" s="849" t="s">
        <v>1098</v>
      </c>
      <c r="E106" s="854" t="s">
        <v>1174</v>
      </c>
      <c r="F106" s="857">
        <v>640</v>
      </c>
      <c r="G106" s="849"/>
      <c r="H106" s="854">
        <v>3433</v>
      </c>
      <c r="I106" s="854">
        <v>10</v>
      </c>
      <c r="J106" s="868">
        <v>41949</v>
      </c>
      <c r="K106" s="868">
        <v>41950</v>
      </c>
      <c r="L106" s="873">
        <v>41964</v>
      </c>
    </row>
    <row r="107" spans="2:12" ht="34.5" customHeight="1">
      <c r="B107" s="695">
        <v>556</v>
      </c>
      <c r="C107" s="862">
        <v>41770</v>
      </c>
      <c r="D107" s="844" t="s">
        <v>105</v>
      </c>
      <c r="E107" s="851" t="s">
        <v>93</v>
      </c>
      <c r="F107" s="856">
        <v>1600</v>
      </c>
      <c r="G107" s="844"/>
      <c r="H107" s="851">
        <v>3434</v>
      </c>
      <c r="I107" s="851">
        <v>21</v>
      </c>
      <c r="J107" s="862">
        <v>41945</v>
      </c>
      <c r="K107" s="862">
        <v>41951</v>
      </c>
      <c r="L107" s="870">
        <v>41964</v>
      </c>
    </row>
    <row r="108" spans="2:12" ht="34.5" customHeight="1">
      <c r="B108" s="695">
        <v>557</v>
      </c>
      <c r="C108" s="862">
        <v>41770</v>
      </c>
      <c r="D108" s="844" t="s">
        <v>926</v>
      </c>
      <c r="E108" s="851" t="s">
        <v>93</v>
      </c>
      <c r="F108" s="856">
        <v>1600</v>
      </c>
      <c r="G108" s="844"/>
      <c r="H108" s="851">
        <v>3435</v>
      </c>
      <c r="I108" s="851">
        <v>21</v>
      </c>
      <c r="J108" s="862">
        <v>41945</v>
      </c>
      <c r="K108" s="862">
        <v>41951</v>
      </c>
      <c r="L108" s="870">
        <v>41964</v>
      </c>
    </row>
    <row r="109" spans="2:12" ht="34.5" customHeight="1">
      <c r="B109" s="695">
        <v>558</v>
      </c>
      <c r="C109" s="863">
        <v>41770</v>
      </c>
      <c r="D109" s="845" t="s">
        <v>1124</v>
      </c>
      <c r="E109" s="852" t="s">
        <v>93</v>
      </c>
      <c r="F109" s="856">
        <v>1600</v>
      </c>
      <c r="G109" s="845"/>
      <c r="H109" s="852">
        <v>3436</v>
      </c>
      <c r="I109" s="852">
        <v>21</v>
      </c>
      <c r="J109" s="863">
        <v>41945</v>
      </c>
      <c r="K109" s="863">
        <v>41951</v>
      </c>
      <c r="L109" s="871">
        <v>41964</v>
      </c>
    </row>
    <row r="110" spans="2:12" ht="34.5" customHeight="1">
      <c r="B110" s="695">
        <v>559</v>
      </c>
      <c r="C110" s="863">
        <v>41770</v>
      </c>
      <c r="D110" s="845" t="s">
        <v>1125</v>
      </c>
      <c r="E110" s="852" t="s">
        <v>93</v>
      </c>
      <c r="F110" s="856">
        <v>1600</v>
      </c>
      <c r="G110" s="845"/>
      <c r="H110" s="852">
        <v>3437</v>
      </c>
      <c r="I110" s="852">
        <v>21</v>
      </c>
      <c r="J110" s="863">
        <v>41945</v>
      </c>
      <c r="K110" s="863">
        <v>41951</v>
      </c>
      <c r="L110" s="871">
        <v>41964</v>
      </c>
    </row>
    <row r="111" spans="2:12" ht="34.5" customHeight="1">
      <c r="B111" s="695">
        <v>560</v>
      </c>
      <c r="C111" s="863">
        <v>41831</v>
      </c>
      <c r="D111" s="845" t="s">
        <v>815</v>
      </c>
      <c r="E111" s="852" t="s">
        <v>196</v>
      </c>
      <c r="F111" s="856">
        <v>1600</v>
      </c>
      <c r="G111" s="845"/>
      <c r="H111" s="852">
        <v>3502</v>
      </c>
      <c r="I111" s="852">
        <v>41</v>
      </c>
      <c r="J111" s="863">
        <v>41923</v>
      </c>
      <c r="K111" s="852" t="s">
        <v>1216</v>
      </c>
      <c r="L111" s="871">
        <v>41971</v>
      </c>
    </row>
    <row r="112" spans="2:12" ht="34.5" customHeight="1">
      <c r="B112" s="695">
        <v>561</v>
      </c>
      <c r="C112" s="862">
        <v>41831</v>
      </c>
      <c r="D112" s="844" t="s">
        <v>112</v>
      </c>
      <c r="E112" s="851" t="s">
        <v>1174</v>
      </c>
      <c r="F112" s="856">
        <v>1280</v>
      </c>
      <c r="G112" s="844"/>
      <c r="H112" s="851">
        <v>3503</v>
      </c>
      <c r="I112" s="851">
        <v>10</v>
      </c>
      <c r="J112" s="862">
        <v>41893</v>
      </c>
      <c r="K112" s="851" t="s">
        <v>1199</v>
      </c>
      <c r="L112" s="870">
        <v>41970</v>
      </c>
    </row>
    <row r="113" spans="2:12" ht="34.5" customHeight="1">
      <c r="B113" s="695">
        <v>562</v>
      </c>
      <c r="C113" s="734">
        <v>41831</v>
      </c>
      <c r="D113" s="849" t="s">
        <v>1126</v>
      </c>
      <c r="E113" s="854" t="s">
        <v>1174</v>
      </c>
      <c r="F113" s="857">
        <v>1140</v>
      </c>
      <c r="G113" s="849"/>
      <c r="H113" s="854">
        <v>3504</v>
      </c>
      <c r="I113" s="854">
        <v>55</v>
      </c>
      <c r="J113" s="734">
        <v>41984</v>
      </c>
      <c r="K113" s="854" t="s">
        <v>1216</v>
      </c>
      <c r="L113" s="873">
        <v>41971</v>
      </c>
    </row>
    <row r="114" spans="2:12" ht="34.5" customHeight="1">
      <c r="B114" s="695">
        <v>563</v>
      </c>
      <c r="C114" s="862">
        <v>41831</v>
      </c>
      <c r="D114" s="844" t="s">
        <v>996</v>
      </c>
      <c r="E114" s="851" t="s">
        <v>1174</v>
      </c>
      <c r="F114" s="856">
        <v>640</v>
      </c>
      <c r="G114" s="844"/>
      <c r="H114" s="851">
        <v>3505</v>
      </c>
      <c r="I114" s="851">
        <v>55</v>
      </c>
      <c r="J114" s="862">
        <v>41954</v>
      </c>
      <c r="K114" s="851" t="s">
        <v>1199</v>
      </c>
      <c r="L114" s="870">
        <v>41970</v>
      </c>
    </row>
    <row r="115" spans="2:12" ht="34.5" customHeight="1">
      <c r="B115" s="695">
        <v>564</v>
      </c>
      <c r="C115" s="864">
        <v>41831</v>
      </c>
      <c r="D115" s="802" t="s">
        <v>1017</v>
      </c>
      <c r="E115" s="853" t="s">
        <v>1174</v>
      </c>
      <c r="F115" s="857">
        <v>320</v>
      </c>
      <c r="G115" s="802"/>
      <c r="H115" s="853">
        <v>3506</v>
      </c>
      <c r="I115" s="853">
        <v>10</v>
      </c>
      <c r="J115" s="853" t="s">
        <v>1199</v>
      </c>
      <c r="K115" s="853" t="s">
        <v>1199</v>
      </c>
      <c r="L115" s="872">
        <v>41970</v>
      </c>
    </row>
    <row r="116" spans="2:12" ht="34.5" customHeight="1">
      <c r="B116" s="695">
        <v>565</v>
      </c>
      <c r="C116" s="734">
        <v>41831</v>
      </c>
      <c r="D116" s="849" t="s">
        <v>1015</v>
      </c>
      <c r="E116" s="854" t="s">
        <v>1174</v>
      </c>
      <c r="F116" s="857">
        <v>640</v>
      </c>
      <c r="G116" s="849"/>
      <c r="H116" s="854">
        <v>3507</v>
      </c>
      <c r="I116" s="854">
        <v>10</v>
      </c>
      <c r="J116" s="734">
        <v>41984</v>
      </c>
      <c r="K116" s="854" t="s">
        <v>1199</v>
      </c>
      <c r="L116" s="873">
        <v>41970</v>
      </c>
    </row>
    <row r="117" spans="2:12" ht="34.5" customHeight="1">
      <c r="B117" s="695">
        <v>566</v>
      </c>
      <c r="C117" s="862">
        <v>41831</v>
      </c>
      <c r="D117" s="844" t="s">
        <v>988</v>
      </c>
      <c r="E117" s="851" t="s">
        <v>1174</v>
      </c>
      <c r="F117" s="856">
        <v>1280</v>
      </c>
      <c r="G117" s="844"/>
      <c r="H117" s="851">
        <v>3508</v>
      </c>
      <c r="I117" s="851">
        <v>10</v>
      </c>
      <c r="J117" s="862">
        <v>41954</v>
      </c>
      <c r="K117" s="851" t="s">
        <v>1215</v>
      </c>
      <c r="L117" s="870">
        <v>41971</v>
      </c>
    </row>
    <row r="118" spans="2:12" ht="34.5" customHeight="1">
      <c r="B118" s="695">
        <v>567</v>
      </c>
      <c r="C118" s="862">
        <v>41831</v>
      </c>
      <c r="D118" s="844" t="s">
        <v>1018</v>
      </c>
      <c r="E118" s="851" t="s">
        <v>1174</v>
      </c>
      <c r="F118" s="856">
        <v>320</v>
      </c>
      <c r="G118" s="844"/>
      <c r="H118" s="851">
        <v>3509</v>
      </c>
      <c r="I118" s="851">
        <v>10</v>
      </c>
      <c r="J118" s="851" t="s">
        <v>1199</v>
      </c>
      <c r="K118" s="851" t="s">
        <v>1199</v>
      </c>
      <c r="L118" s="870">
        <v>41970</v>
      </c>
    </row>
    <row r="119" spans="2:12" ht="34.5" customHeight="1">
      <c r="B119" s="695">
        <v>568</v>
      </c>
      <c r="C119" s="734">
        <v>41831</v>
      </c>
      <c r="D119" s="849" t="s">
        <v>1016</v>
      </c>
      <c r="E119" s="854" t="s">
        <v>1174</v>
      </c>
      <c r="F119" s="857">
        <v>640</v>
      </c>
      <c r="G119" s="849"/>
      <c r="H119" s="854">
        <v>3510</v>
      </c>
      <c r="I119" s="854">
        <v>10</v>
      </c>
      <c r="J119" s="734">
        <v>41984</v>
      </c>
      <c r="K119" s="854" t="s">
        <v>1199</v>
      </c>
      <c r="L119" s="873">
        <v>41970</v>
      </c>
    </row>
    <row r="120" spans="2:12" ht="34.5" customHeight="1">
      <c r="B120" s="695">
        <v>569</v>
      </c>
      <c r="C120" s="862">
        <v>41831</v>
      </c>
      <c r="D120" s="844" t="s">
        <v>1127</v>
      </c>
      <c r="E120" s="851" t="s">
        <v>1174</v>
      </c>
      <c r="F120" s="856">
        <v>320</v>
      </c>
      <c r="G120" s="844"/>
      <c r="H120" s="851">
        <v>3511</v>
      </c>
      <c r="I120" s="851">
        <v>10</v>
      </c>
      <c r="J120" s="851" t="s">
        <v>1199</v>
      </c>
      <c r="K120" s="851" t="s">
        <v>1199</v>
      </c>
      <c r="L120" s="870">
        <v>41970</v>
      </c>
    </row>
    <row r="121" spans="2:12" ht="34.5" customHeight="1">
      <c r="B121" s="695">
        <v>570</v>
      </c>
      <c r="C121" s="862">
        <v>41831</v>
      </c>
      <c r="D121" s="844" t="s">
        <v>888</v>
      </c>
      <c r="E121" s="851" t="s">
        <v>1174</v>
      </c>
      <c r="F121" s="856">
        <v>640</v>
      </c>
      <c r="G121" s="856"/>
      <c r="H121" s="851">
        <v>3512</v>
      </c>
      <c r="I121" s="851">
        <v>10</v>
      </c>
      <c r="J121" s="862">
        <v>41954</v>
      </c>
      <c r="K121" s="851" t="s">
        <v>1199</v>
      </c>
      <c r="L121" s="870">
        <v>41970</v>
      </c>
    </row>
    <row r="122" spans="2:12" ht="34.5" customHeight="1">
      <c r="B122" s="695">
        <v>571</v>
      </c>
      <c r="C122" s="734">
        <v>41831</v>
      </c>
      <c r="D122" s="849" t="s">
        <v>905</v>
      </c>
      <c r="E122" s="854" t="s">
        <v>1174</v>
      </c>
      <c r="F122" s="857">
        <v>640</v>
      </c>
      <c r="G122" s="857"/>
      <c r="H122" s="854">
        <v>3513</v>
      </c>
      <c r="I122" s="854">
        <v>10</v>
      </c>
      <c r="J122" s="734">
        <v>41954</v>
      </c>
      <c r="K122" s="854" t="s">
        <v>1199</v>
      </c>
      <c r="L122" s="873">
        <v>41970</v>
      </c>
    </row>
    <row r="123" spans="2:12" ht="34.5" customHeight="1">
      <c r="B123" s="695">
        <v>572</v>
      </c>
      <c r="C123" s="862">
        <v>41831</v>
      </c>
      <c r="D123" s="844" t="s">
        <v>59</v>
      </c>
      <c r="E123" s="851" t="s">
        <v>198</v>
      </c>
      <c r="F123" s="856">
        <v>320</v>
      </c>
      <c r="G123" s="856">
        <v>200</v>
      </c>
      <c r="H123" s="851">
        <v>3518</v>
      </c>
      <c r="I123" s="851">
        <v>10</v>
      </c>
      <c r="J123" s="862">
        <v>41948</v>
      </c>
      <c r="K123" s="862">
        <v>41948</v>
      </c>
      <c r="L123" s="870">
        <v>41962</v>
      </c>
    </row>
    <row r="124" spans="2:12" ht="34.5" customHeight="1">
      <c r="B124" s="695">
        <v>573</v>
      </c>
      <c r="C124" s="862">
        <v>41923</v>
      </c>
      <c r="D124" s="844" t="s">
        <v>987</v>
      </c>
      <c r="E124" s="851" t="s">
        <v>200</v>
      </c>
      <c r="F124" s="856">
        <v>1760</v>
      </c>
      <c r="G124" s="856">
        <v>150</v>
      </c>
      <c r="H124" s="851">
        <v>3522</v>
      </c>
      <c r="I124" s="851">
        <v>23</v>
      </c>
      <c r="J124" s="862">
        <v>41952</v>
      </c>
      <c r="K124" s="851" t="s">
        <v>1215</v>
      </c>
      <c r="L124" s="870">
        <v>41971</v>
      </c>
    </row>
    <row r="125" spans="2:12" ht="34.5" customHeight="1">
      <c r="B125" s="695">
        <v>574</v>
      </c>
      <c r="C125" s="862">
        <v>41923</v>
      </c>
      <c r="D125" s="844" t="s">
        <v>44</v>
      </c>
      <c r="E125" s="851" t="s">
        <v>200</v>
      </c>
      <c r="F125" s="856">
        <v>1760</v>
      </c>
      <c r="G125" s="856">
        <v>150</v>
      </c>
      <c r="H125" s="851">
        <v>3523</v>
      </c>
      <c r="I125" s="851">
        <v>23</v>
      </c>
      <c r="J125" s="862">
        <v>41952</v>
      </c>
      <c r="K125" s="851" t="s">
        <v>1215</v>
      </c>
      <c r="L125" s="870">
        <v>41971</v>
      </c>
    </row>
    <row r="126" spans="2:12" ht="34.5" customHeight="1">
      <c r="B126" s="695">
        <v>575</v>
      </c>
      <c r="C126" s="862">
        <v>41923</v>
      </c>
      <c r="D126" s="844" t="s">
        <v>922</v>
      </c>
      <c r="E126" s="851" t="s">
        <v>200</v>
      </c>
      <c r="F126" s="856">
        <v>1920</v>
      </c>
      <c r="G126" s="856">
        <v>150</v>
      </c>
      <c r="H126" s="851">
        <v>3524</v>
      </c>
      <c r="I126" s="851">
        <v>23</v>
      </c>
      <c r="J126" s="862">
        <v>41952</v>
      </c>
      <c r="K126" s="851" t="s">
        <v>1215</v>
      </c>
      <c r="L126" s="870">
        <v>41971</v>
      </c>
    </row>
    <row r="127" spans="2:12" ht="34.5" customHeight="1">
      <c r="B127" s="695">
        <v>576</v>
      </c>
      <c r="C127" s="862">
        <v>41923</v>
      </c>
      <c r="D127" s="844" t="s">
        <v>936</v>
      </c>
      <c r="E127" s="851" t="s">
        <v>1170</v>
      </c>
      <c r="F127" s="856">
        <v>1760</v>
      </c>
      <c r="G127" s="856">
        <v>300</v>
      </c>
      <c r="H127" s="851">
        <v>3525</v>
      </c>
      <c r="I127" s="851">
        <v>23</v>
      </c>
      <c r="J127" s="862">
        <v>41952</v>
      </c>
      <c r="K127" s="851" t="s">
        <v>1215</v>
      </c>
      <c r="L127" s="870">
        <v>41971</v>
      </c>
    </row>
    <row r="128" spans="2:12" ht="34.5" customHeight="1">
      <c r="B128" s="695">
        <v>577</v>
      </c>
      <c r="C128" s="862">
        <v>41923</v>
      </c>
      <c r="D128" s="844" t="s">
        <v>939</v>
      </c>
      <c r="E128" s="851" t="s">
        <v>1170</v>
      </c>
      <c r="F128" s="856">
        <v>1760</v>
      </c>
      <c r="G128" s="856">
        <v>300</v>
      </c>
      <c r="H128" s="851">
        <v>3526</v>
      </c>
      <c r="I128" s="851">
        <v>23</v>
      </c>
      <c r="J128" s="862">
        <v>41952</v>
      </c>
      <c r="K128" s="851" t="s">
        <v>1215</v>
      </c>
      <c r="L128" s="870">
        <v>41971</v>
      </c>
    </row>
    <row r="129" spans="2:12" ht="34.5" customHeight="1">
      <c r="B129" s="695">
        <v>578</v>
      </c>
      <c r="C129" s="862">
        <v>41923</v>
      </c>
      <c r="D129" s="844" t="s">
        <v>938</v>
      </c>
      <c r="E129" s="851" t="s">
        <v>1170</v>
      </c>
      <c r="F129" s="856">
        <v>1760</v>
      </c>
      <c r="G129" s="856">
        <v>300</v>
      </c>
      <c r="H129" s="851">
        <v>3527</v>
      </c>
      <c r="I129" s="851">
        <v>23</v>
      </c>
      <c r="J129" s="862">
        <v>41952</v>
      </c>
      <c r="K129" s="851" t="s">
        <v>1215</v>
      </c>
      <c r="L129" s="870">
        <v>41971</v>
      </c>
    </row>
    <row r="130" spans="2:12" ht="34.5" customHeight="1">
      <c r="B130" s="695">
        <v>579</v>
      </c>
      <c r="C130" s="862">
        <v>41923</v>
      </c>
      <c r="D130" s="844" t="s">
        <v>29</v>
      </c>
      <c r="E130" s="851" t="s">
        <v>194</v>
      </c>
      <c r="F130" s="856">
        <v>1760</v>
      </c>
      <c r="G130" s="856">
        <v>300</v>
      </c>
      <c r="H130" s="851">
        <v>3528</v>
      </c>
      <c r="I130" s="851">
        <v>23</v>
      </c>
      <c r="J130" s="862">
        <v>41952</v>
      </c>
      <c r="K130" s="851" t="s">
        <v>1215</v>
      </c>
      <c r="L130" s="870">
        <v>41971</v>
      </c>
    </row>
    <row r="131" spans="2:12" ht="34.5" customHeight="1">
      <c r="B131" s="695">
        <v>580</v>
      </c>
      <c r="C131" s="862">
        <v>41923</v>
      </c>
      <c r="D131" s="844" t="s">
        <v>985</v>
      </c>
      <c r="E131" s="851" t="s">
        <v>194</v>
      </c>
      <c r="F131" s="856">
        <v>1760</v>
      </c>
      <c r="G131" s="856">
        <v>300</v>
      </c>
      <c r="H131" s="851">
        <v>3529</v>
      </c>
      <c r="I131" s="851">
        <v>23</v>
      </c>
      <c r="J131" s="862">
        <v>41952</v>
      </c>
      <c r="K131" s="851" t="s">
        <v>1215</v>
      </c>
      <c r="L131" s="870">
        <v>41971</v>
      </c>
    </row>
    <row r="132" spans="2:12" ht="34.5" customHeight="1">
      <c r="B132" s="695">
        <v>581</v>
      </c>
      <c r="C132" s="862">
        <v>41923</v>
      </c>
      <c r="D132" s="844" t="s">
        <v>45</v>
      </c>
      <c r="E132" s="851" t="s">
        <v>194</v>
      </c>
      <c r="F132" s="856">
        <v>1760</v>
      </c>
      <c r="G132" s="856">
        <v>300</v>
      </c>
      <c r="H132" s="851">
        <v>3530</v>
      </c>
      <c r="I132" s="851">
        <v>23</v>
      </c>
      <c r="J132" s="862">
        <v>41952</v>
      </c>
      <c r="K132" s="851" t="s">
        <v>1215</v>
      </c>
      <c r="L132" s="870">
        <v>41971</v>
      </c>
    </row>
    <row r="133" spans="2:12" ht="34.5" customHeight="1">
      <c r="B133" s="695">
        <v>582</v>
      </c>
      <c r="C133" s="862">
        <v>41923</v>
      </c>
      <c r="D133" s="844" t="s">
        <v>878</v>
      </c>
      <c r="E133" s="851" t="s">
        <v>194</v>
      </c>
      <c r="F133" s="856">
        <v>1760</v>
      </c>
      <c r="G133" s="856">
        <v>300</v>
      </c>
      <c r="H133" s="851">
        <v>3531</v>
      </c>
      <c r="I133" s="851">
        <v>23</v>
      </c>
      <c r="J133" s="862">
        <v>41952</v>
      </c>
      <c r="K133" s="851" t="s">
        <v>1215</v>
      </c>
      <c r="L133" s="870">
        <v>41971</v>
      </c>
    </row>
    <row r="134" spans="2:12" ht="34.5" customHeight="1">
      <c r="B134" s="695">
        <v>583</v>
      </c>
      <c r="C134" s="863">
        <v>41923</v>
      </c>
      <c r="D134" s="845" t="s">
        <v>1125</v>
      </c>
      <c r="E134" s="852" t="s">
        <v>1175</v>
      </c>
      <c r="F134" s="856">
        <v>480</v>
      </c>
      <c r="G134" s="856"/>
      <c r="H134" s="852">
        <v>3532</v>
      </c>
      <c r="I134" s="852">
        <v>23</v>
      </c>
      <c r="J134" s="852" t="s">
        <v>1200</v>
      </c>
      <c r="K134" s="863">
        <v>41952</v>
      </c>
      <c r="L134" s="871">
        <v>41964</v>
      </c>
    </row>
    <row r="135" spans="2:12" ht="34.5" customHeight="1">
      <c r="B135" s="695">
        <v>584</v>
      </c>
      <c r="C135" s="863">
        <v>41923</v>
      </c>
      <c r="D135" s="845" t="s">
        <v>1124</v>
      </c>
      <c r="E135" s="852" t="s">
        <v>1175</v>
      </c>
      <c r="F135" s="856">
        <v>480</v>
      </c>
      <c r="G135" s="856"/>
      <c r="H135" s="852">
        <v>3533</v>
      </c>
      <c r="I135" s="852">
        <v>23</v>
      </c>
      <c r="J135" s="852" t="s">
        <v>1200</v>
      </c>
      <c r="K135" s="863">
        <v>41952</v>
      </c>
      <c r="L135" s="871">
        <v>41964</v>
      </c>
    </row>
    <row r="136" spans="2:12" ht="34.5" customHeight="1">
      <c r="B136" s="695">
        <v>585</v>
      </c>
      <c r="C136" s="864">
        <v>41923</v>
      </c>
      <c r="D136" s="802" t="s">
        <v>1128</v>
      </c>
      <c r="E136" s="853" t="s">
        <v>195</v>
      </c>
      <c r="F136" s="857">
        <v>640</v>
      </c>
      <c r="G136" s="802"/>
      <c r="H136" s="853">
        <v>3534</v>
      </c>
      <c r="I136" s="853">
        <v>23</v>
      </c>
      <c r="J136" s="864">
        <v>41967</v>
      </c>
      <c r="K136" s="864">
        <v>41968</v>
      </c>
      <c r="L136" s="872">
        <v>41983</v>
      </c>
    </row>
    <row r="137" spans="2:12" ht="34.5" customHeight="1">
      <c r="B137" s="695">
        <v>586</v>
      </c>
      <c r="C137" s="734">
        <v>41923</v>
      </c>
      <c r="D137" s="849" t="s">
        <v>635</v>
      </c>
      <c r="E137" s="854" t="s">
        <v>204</v>
      </c>
      <c r="F137" s="857">
        <v>800</v>
      </c>
      <c r="G137" s="849"/>
      <c r="H137" s="854">
        <v>3537</v>
      </c>
      <c r="I137" s="854">
        <v>25</v>
      </c>
      <c r="J137" s="854" t="s">
        <v>1199</v>
      </c>
      <c r="K137" s="854" t="s">
        <v>1215</v>
      </c>
      <c r="L137" s="873">
        <v>41971</v>
      </c>
    </row>
    <row r="138" spans="2:12" ht="34.5" customHeight="1">
      <c r="B138" s="695">
        <v>587</v>
      </c>
      <c r="C138" s="862">
        <v>41923</v>
      </c>
      <c r="D138" s="844" t="s">
        <v>983</v>
      </c>
      <c r="E138" s="851" t="s">
        <v>1176</v>
      </c>
      <c r="F138" s="856">
        <v>960</v>
      </c>
      <c r="G138" s="844"/>
      <c r="H138" s="851">
        <v>3540</v>
      </c>
      <c r="I138" s="851">
        <v>10</v>
      </c>
      <c r="J138" s="862">
        <v>41949</v>
      </c>
      <c r="K138" s="862">
        <v>41951</v>
      </c>
      <c r="L138" s="870">
        <v>41964</v>
      </c>
    </row>
    <row r="139" spans="2:12" ht="34.5" customHeight="1">
      <c r="B139" s="695">
        <v>588</v>
      </c>
      <c r="C139" s="862">
        <v>41923</v>
      </c>
      <c r="D139" s="844" t="s">
        <v>1086</v>
      </c>
      <c r="E139" s="851" t="s">
        <v>195</v>
      </c>
      <c r="F139" s="856">
        <v>640</v>
      </c>
      <c r="G139" s="856">
        <v>200</v>
      </c>
      <c r="H139" s="851">
        <v>3572</v>
      </c>
      <c r="I139" s="851"/>
      <c r="J139" s="862">
        <v>41955</v>
      </c>
      <c r="K139" s="862">
        <v>41956</v>
      </c>
      <c r="L139" s="870">
        <v>41970</v>
      </c>
    </row>
    <row r="140" spans="2:12" ht="34.5" customHeight="1">
      <c r="B140" s="695">
        <v>589</v>
      </c>
      <c r="C140" s="862">
        <v>41955</v>
      </c>
      <c r="D140" s="844" t="s">
        <v>1129</v>
      </c>
      <c r="E140" s="851" t="s">
        <v>198</v>
      </c>
      <c r="F140" s="856">
        <v>1280</v>
      </c>
      <c r="G140" s="856"/>
      <c r="H140" s="851">
        <v>3573</v>
      </c>
      <c r="I140" s="851">
        <v>45</v>
      </c>
      <c r="J140" s="862">
        <v>41955</v>
      </c>
      <c r="K140" s="862">
        <v>41958</v>
      </c>
      <c r="L140" s="870">
        <v>41971</v>
      </c>
    </row>
    <row r="141" spans="2:12" ht="34.5" customHeight="1">
      <c r="B141" s="695">
        <v>590</v>
      </c>
      <c r="C141" s="862">
        <v>41955</v>
      </c>
      <c r="D141" s="844" t="s">
        <v>996</v>
      </c>
      <c r="E141" s="851" t="s">
        <v>1174</v>
      </c>
      <c r="F141" s="856">
        <v>320</v>
      </c>
      <c r="G141" s="856"/>
      <c r="H141" s="851">
        <v>3603</v>
      </c>
      <c r="I141" s="851">
        <v>55</v>
      </c>
      <c r="J141" s="862">
        <v>41956</v>
      </c>
      <c r="K141" s="862">
        <v>41956</v>
      </c>
      <c r="L141" s="870">
        <v>41970</v>
      </c>
    </row>
    <row r="142" spans="2:12" ht="34.5" customHeight="1">
      <c r="B142" s="695">
        <v>591</v>
      </c>
      <c r="C142" s="862">
        <v>41955</v>
      </c>
      <c r="D142" s="844" t="s">
        <v>1082</v>
      </c>
      <c r="E142" s="851" t="s">
        <v>205</v>
      </c>
      <c r="F142" s="856">
        <v>960</v>
      </c>
      <c r="G142" s="856"/>
      <c r="H142" s="851">
        <v>3614</v>
      </c>
      <c r="I142" s="851">
        <v>24</v>
      </c>
      <c r="J142" s="862">
        <v>41959</v>
      </c>
      <c r="K142" s="862">
        <v>41961</v>
      </c>
      <c r="L142" s="870">
        <v>41975</v>
      </c>
    </row>
    <row r="143" spans="2:12" ht="34.5" customHeight="1">
      <c r="B143" s="695">
        <v>592</v>
      </c>
      <c r="C143" s="862">
        <v>41955</v>
      </c>
      <c r="D143" s="844" t="s">
        <v>928</v>
      </c>
      <c r="E143" s="851" t="s">
        <v>196</v>
      </c>
      <c r="F143" s="856">
        <v>1280</v>
      </c>
      <c r="G143" s="856">
        <v>200</v>
      </c>
      <c r="H143" s="851">
        <v>3615</v>
      </c>
      <c r="I143" s="851">
        <v>24</v>
      </c>
      <c r="J143" s="862">
        <v>41967</v>
      </c>
      <c r="K143" s="862">
        <v>41970</v>
      </c>
      <c r="L143" s="870">
        <v>41985</v>
      </c>
    </row>
    <row r="144" spans="2:12" ht="34.5" customHeight="1">
      <c r="B144" s="695">
        <v>593</v>
      </c>
      <c r="C144" s="862">
        <v>41955</v>
      </c>
      <c r="D144" s="844" t="s">
        <v>1083</v>
      </c>
      <c r="E144" s="851" t="s">
        <v>190</v>
      </c>
      <c r="F144" s="856">
        <v>1280</v>
      </c>
      <c r="G144" s="856"/>
      <c r="H144" s="851">
        <v>3616</v>
      </c>
      <c r="I144" s="851">
        <v>24</v>
      </c>
      <c r="J144" s="862">
        <v>41968</v>
      </c>
      <c r="K144" s="862">
        <v>41971</v>
      </c>
      <c r="L144" s="870">
        <v>41988</v>
      </c>
    </row>
    <row r="145" spans="2:12" ht="34.5" customHeight="1">
      <c r="B145" s="695">
        <v>594</v>
      </c>
      <c r="C145" s="862">
        <v>41955</v>
      </c>
      <c r="D145" s="844" t="s">
        <v>930</v>
      </c>
      <c r="E145" s="851" t="s">
        <v>190</v>
      </c>
      <c r="F145" s="856">
        <v>1280</v>
      </c>
      <c r="G145" s="856"/>
      <c r="H145" s="851">
        <v>3617</v>
      </c>
      <c r="I145" s="851">
        <v>24</v>
      </c>
      <c r="J145" s="862">
        <v>41968</v>
      </c>
      <c r="K145" s="862">
        <v>41971</v>
      </c>
      <c r="L145" s="870">
        <v>41988</v>
      </c>
    </row>
    <row r="146" spans="2:12" ht="34.5" customHeight="1">
      <c r="B146" s="695">
        <v>595</v>
      </c>
      <c r="C146" s="862">
        <v>41955</v>
      </c>
      <c r="D146" s="844" t="s">
        <v>929</v>
      </c>
      <c r="E146" s="851" t="s">
        <v>192</v>
      </c>
      <c r="F146" s="856">
        <v>2240</v>
      </c>
      <c r="G146" s="856">
        <v>200</v>
      </c>
      <c r="H146" s="851">
        <v>3618</v>
      </c>
      <c r="I146" s="851">
        <v>24</v>
      </c>
      <c r="J146" s="862">
        <v>41962</v>
      </c>
      <c r="K146" s="862">
        <v>41968</v>
      </c>
      <c r="L146" s="870">
        <v>41983</v>
      </c>
    </row>
    <row r="147" spans="2:12" ht="34.5" customHeight="1">
      <c r="B147" s="695">
        <v>596</v>
      </c>
      <c r="C147" s="862">
        <v>41955</v>
      </c>
      <c r="D147" s="844" t="s">
        <v>1083</v>
      </c>
      <c r="E147" s="851" t="s">
        <v>1</v>
      </c>
      <c r="F147" s="856">
        <v>1280</v>
      </c>
      <c r="G147" s="856">
        <v>100</v>
      </c>
      <c r="H147" s="851">
        <v>3619</v>
      </c>
      <c r="I147" s="851">
        <v>24</v>
      </c>
      <c r="J147" s="862">
        <v>41974</v>
      </c>
      <c r="K147" s="862">
        <v>41977</v>
      </c>
      <c r="L147" s="870">
        <v>41992</v>
      </c>
    </row>
    <row r="148" spans="2:12" ht="34.5" customHeight="1">
      <c r="B148" s="695">
        <v>597</v>
      </c>
      <c r="C148" s="862">
        <v>41955</v>
      </c>
      <c r="D148" s="844" t="s">
        <v>928</v>
      </c>
      <c r="E148" s="851" t="s">
        <v>147</v>
      </c>
      <c r="F148" s="856">
        <v>1280</v>
      </c>
      <c r="G148" s="856"/>
      <c r="H148" s="851">
        <v>3620</v>
      </c>
      <c r="I148" s="851">
        <v>24</v>
      </c>
      <c r="J148" s="862">
        <v>41976</v>
      </c>
      <c r="K148" s="862">
        <v>41979</v>
      </c>
      <c r="L148" s="870">
        <v>41995</v>
      </c>
    </row>
    <row r="149" spans="2:12" ht="34.5" customHeight="1">
      <c r="B149" s="695">
        <v>598</v>
      </c>
      <c r="C149" s="862">
        <v>41955</v>
      </c>
      <c r="D149" s="844" t="s">
        <v>930</v>
      </c>
      <c r="E149" s="851" t="s">
        <v>147</v>
      </c>
      <c r="F149" s="856">
        <v>1280</v>
      </c>
      <c r="G149" s="856"/>
      <c r="H149" s="851">
        <v>3621</v>
      </c>
      <c r="I149" s="851">
        <v>24</v>
      </c>
      <c r="J149" s="862">
        <v>41976</v>
      </c>
      <c r="K149" s="862">
        <v>41979</v>
      </c>
      <c r="L149" s="871">
        <v>41995</v>
      </c>
    </row>
    <row r="150" spans="2:12" ht="34.5" customHeight="1">
      <c r="B150" s="695">
        <v>599</v>
      </c>
      <c r="C150" s="862">
        <v>41955</v>
      </c>
      <c r="D150" s="844" t="s">
        <v>929</v>
      </c>
      <c r="E150" s="851" t="s">
        <v>199</v>
      </c>
      <c r="F150" s="856">
        <v>1280</v>
      </c>
      <c r="G150" s="856"/>
      <c r="H150" s="851">
        <v>3622</v>
      </c>
      <c r="I150" s="851">
        <v>24</v>
      </c>
      <c r="J150" s="862">
        <v>41983</v>
      </c>
      <c r="K150" s="862">
        <v>41986</v>
      </c>
      <c r="L150" s="871">
        <v>42002</v>
      </c>
    </row>
    <row r="151" spans="2:12" ht="34.5" customHeight="1">
      <c r="B151" s="695">
        <v>600</v>
      </c>
      <c r="C151" s="862">
        <v>41955</v>
      </c>
      <c r="D151" s="844" t="s">
        <v>1082</v>
      </c>
      <c r="E151" s="851" t="s">
        <v>200</v>
      </c>
      <c r="F151" s="856">
        <v>1280</v>
      </c>
      <c r="G151" s="856">
        <v>100</v>
      </c>
      <c r="H151" s="851">
        <v>3623</v>
      </c>
      <c r="I151" s="851">
        <v>24</v>
      </c>
      <c r="J151" s="862">
        <v>41982</v>
      </c>
      <c r="K151" s="862">
        <v>41985</v>
      </c>
      <c r="L151" s="870">
        <v>42002</v>
      </c>
    </row>
    <row r="152" spans="2:12" ht="34.5" customHeight="1">
      <c r="B152" s="695">
        <v>601</v>
      </c>
      <c r="C152" s="862">
        <v>41955</v>
      </c>
      <c r="D152" s="844" t="s">
        <v>485</v>
      </c>
      <c r="E152" s="851" t="s">
        <v>195</v>
      </c>
      <c r="F152" s="856">
        <v>1600</v>
      </c>
      <c r="G152" s="856">
        <v>150</v>
      </c>
      <c r="H152" s="851">
        <v>3654</v>
      </c>
      <c r="I152" s="851">
        <v>10</v>
      </c>
      <c r="J152" s="862">
        <v>41960</v>
      </c>
      <c r="K152" s="862">
        <v>41968</v>
      </c>
      <c r="L152" s="870">
        <v>41983</v>
      </c>
    </row>
    <row r="153" spans="2:12" ht="34.5" customHeight="1">
      <c r="B153" s="695">
        <v>602</v>
      </c>
      <c r="C153" s="862">
        <v>41960</v>
      </c>
      <c r="D153" s="844" t="s">
        <v>509</v>
      </c>
      <c r="E153" s="851" t="s">
        <v>205</v>
      </c>
      <c r="F153" s="856">
        <v>640</v>
      </c>
      <c r="G153" s="844"/>
      <c r="H153" s="851">
        <v>3673</v>
      </c>
      <c r="I153" s="851">
        <v>24</v>
      </c>
      <c r="J153" s="862">
        <v>41959</v>
      </c>
      <c r="K153" s="862">
        <v>41960</v>
      </c>
      <c r="L153" s="870">
        <v>41974</v>
      </c>
    </row>
    <row r="154" spans="2:12" ht="34.5" customHeight="1">
      <c r="B154" s="695">
        <v>603</v>
      </c>
      <c r="C154" s="862">
        <v>41960</v>
      </c>
      <c r="D154" s="844" t="s">
        <v>1130</v>
      </c>
      <c r="E154" s="851" t="s">
        <v>205</v>
      </c>
      <c r="F154" s="856">
        <v>640</v>
      </c>
      <c r="G154" s="844"/>
      <c r="H154" s="851">
        <v>3674</v>
      </c>
      <c r="I154" s="851">
        <v>24</v>
      </c>
      <c r="J154" s="862">
        <v>41959</v>
      </c>
      <c r="K154" s="862">
        <v>41960</v>
      </c>
      <c r="L154" s="870">
        <v>41974</v>
      </c>
    </row>
    <row r="155" spans="2:12" ht="34.5" customHeight="1">
      <c r="B155" s="695">
        <v>604</v>
      </c>
      <c r="C155" s="862">
        <v>41960</v>
      </c>
      <c r="D155" s="844" t="s">
        <v>509</v>
      </c>
      <c r="E155" s="851" t="s">
        <v>196</v>
      </c>
      <c r="F155" s="856">
        <v>960</v>
      </c>
      <c r="G155" s="856">
        <v>200</v>
      </c>
      <c r="H155" s="851">
        <v>3675</v>
      </c>
      <c r="I155" s="851">
        <v>24</v>
      </c>
      <c r="J155" s="862">
        <v>41967</v>
      </c>
      <c r="K155" s="862">
        <v>41969</v>
      </c>
      <c r="L155" s="870">
        <v>41984</v>
      </c>
    </row>
    <row r="156" spans="2:12" ht="34.5" customHeight="1">
      <c r="B156" s="695">
        <v>605</v>
      </c>
      <c r="C156" s="862">
        <v>41960</v>
      </c>
      <c r="D156" s="844" t="s">
        <v>1130</v>
      </c>
      <c r="E156" s="851" t="s">
        <v>349</v>
      </c>
      <c r="F156" s="856">
        <v>960</v>
      </c>
      <c r="G156" s="856">
        <v>200</v>
      </c>
      <c r="H156" s="851">
        <v>3676</v>
      </c>
      <c r="I156" s="851">
        <v>24</v>
      </c>
      <c r="J156" s="862">
        <v>41967</v>
      </c>
      <c r="K156" s="862">
        <v>41969</v>
      </c>
      <c r="L156" s="870">
        <v>41984</v>
      </c>
    </row>
    <row r="157" spans="2:12" ht="34.5" customHeight="1">
      <c r="B157" s="695">
        <v>606</v>
      </c>
      <c r="C157" s="862">
        <v>41960</v>
      </c>
      <c r="D157" s="844" t="s">
        <v>509</v>
      </c>
      <c r="E157" s="851" t="s">
        <v>190</v>
      </c>
      <c r="F157" s="856">
        <v>640</v>
      </c>
      <c r="G157" s="856"/>
      <c r="H157" s="851">
        <v>3677</v>
      </c>
      <c r="I157" s="851">
        <v>24</v>
      </c>
      <c r="J157" s="862">
        <v>41970</v>
      </c>
      <c r="K157" s="862">
        <v>41971</v>
      </c>
      <c r="L157" s="870">
        <v>41988</v>
      </c>
    </row>
    <row r="158" spans="2:12" ht="34.5" customHeight="1">
      <c r="B158" s="695">
        <v>607</v>
      </c>
      <c r="C158" s="863">
        <v>41960</v>
      </c>
      <c r="D158" s="845" t="s">
        <v>1130</v>
      </c>
      <c r="E158" s="853" t="s">
        <v>190</v>
      </c>
      <c r="F158" s="856">
        <v>320</v>
      </c>
      <c r="G158" s="856"/>
      <c r="H158" s="852">
        <v>3678</v>
      </c>
      <c r="I158" s="852">
        <v>24</v>
      </c>
      <c r="J158" s="863">
        <v>41970</v>
      </c>
      <c r="K158" s="863">
        <v>41970</v>
      </c>
      <c r="L158" s="871">
        <v>41985</v>
      </c>
    </row>
    <row r="159" spans="2:12" ht="34.5" customHeight="1">
      <c r="B159" s="695">
        <v>608</v>
      </c>
      <c r="C159" s="869">
        <v>41960</v>
      </c>
      <c r="D159" s="850" t="s">
        <v>509</v>
      </c>
      <c r="E159" s="855" t="s">
        <v>192</v>
      </c>
      <c r="F159" s="858">
        <v>1280</v>
      </c>
      <c r="G159" s="858">
        <v>200</v>
      </c>
      <c r="H159" s="855">
        <v>3679</v>
      </c>
      <c r="I159" s="855">
        <v>24</v>
      </c>
      <c r="J159" s="869">
        <v>41962</v>
      </c>
      <c r="K159" s="869">
        <v>41965</v>
      </c>
      <c r="L159" s="874">
        <v>41978</v>
      </c>
    </row>
    <row r="160" spans="2:12" ht="34.5" customHeight="1">
      <c r="B160" s="695">
        <v>609</v>
      </c>
      <c r="C160" s="881">
        <v>41960</v>
      </c>
      <c r="D160" s="883" t="s">
        <v>1130</v>
      </c>
      <c r="E160" s="880" t="s">
        <v>192</v>
      </c>
      <c r="F160" s="879">
        <v>1280</v>
      </c>
      <c r="G160" s="879">
        <v>200</v>
      </c>
      <c r="H160" s="880">
        <v>3680</v>
      </c>
      <c r="I160" s="880">
        <v>24</v>
      </c>
      <c r="J160" s="881">
        <v>41962</v>
      </c>
      <c r="K160" s="881">
        <v>41965</v>
      </c>
      <c r="L160" s="882">
        <v>41978</v>
      </c>
    </row>
    <row r="161" spans="2:12" ht="34.5" customHeight="1">
      <c r="B161" s="695">
        <v>610</v>
      </c>
      <c r="C161" s="862">
        <v>41960</v>
      </c>
      <c r="D161" s="844" t="s">
        <v>509</v>
      </c>
      <c r="E161" s="851" t="s">
        <v>1</v>
      </c>
      <c r="F161" s="856">
        <v>960</v>
      </c>
      <c r="G161" s="856">
        <v>100</v>
      </c>
      <c r="H161" s="851">
        <v>3681</v>
      </c>
      <c r="I161" s="851">
        <v>24</v>
      </c>
      <c r="J161" s="862">
        <v>41974</v>
      </c>
      <c r="K161" s="862">
        <v>41976</v>
      </c>
      <c r="L161" s="870">
        <v>41991</v>
      </c>
    </row>
    <row r="162" spans="2:12" ht="34.5" customHeight="1">
      <c r="B162" s="695">
        <v>611</v>
      </c>
      <c r="C162" s="862">
        <v>41960</v>
      </c>
      <c r="D162" s="844" t="s">
        <v>1130</v>
      </c>
      <c r="E162" s="851" t="s">
        <v>1</v>
      </c>
      <c r="F162" s="856">
        <v>640</v>
      </c>
      <c r="G162" s="856">
        <v>100</v>
      </c>
      <c r="H162" s="851">
        <v>3682</v>
      </c>
      <c r="I162" s="851">
        <v>24</v>
      </c>
      <c r="J162" s="862">
        <v>41974</v>
      </c>
      <c r="K162" s="851" t="s">
        <v>1217</v>
      </c>
      <c r="L162" s="870"/>
    </row>
    <row r="163" spans="2:12" ht="34.5" customHeight="1">
      <c r="B163" s="695">
        <v>612</v>
      </c>
      <c r="C163" s="862">
        <v>41960</v>
      </c>
      <c r="D163" s="844" t="s">
        <v>509</v>
      </c>
      <c r="E163" s="851" t="s">
        <v>147</v>
      </c>
      <c r="F163" s="856">
        <v>960</v>
      </c>
      <c r="G163" s="856"/>
      <c r="H163" s="851">
        <v>3683</v>
      </c>
      <c r="I163" s="851">
        <v>24</v>
      </c>
      <c r="J163" s="862">
        <v>41977</v>
      </c>
      <c r="K163" s="862">
        <v>41979</v>
      </c>
      <c r="L163" s="870">
        <v>41995</v>
      </c>
    </row>
    <row r="164" spans="2:12" ht="34.5" customHeight="1">
      <c r="B164" s="695">
        <v>613</v>
      </c>
      <c r="C164" s="862">
        <v>41960</v>
      </c>
      <c r="D164" s="844" t="s">
        <v>1130</v>
      </c>
      <c r="E164" s="851" t="s">
        <v>147</v>
      </c>
      <c r="F164" s="856">
        <v>960</v>
      </c>
      <c r="G164" s="856"/>
      <c r="H164" s="851">
        <v>3684</v>
      </c>
      <c r="I164" s="851">
        <v>24</v>
      </c>
      <c r="J164" s="862">
        <v>41977</v>
      </c>
      <c r="K164" s="862">
        <v>41979</v>
      </c>
      <c r="L164" s="870">
        <v>41995</v>
      </c>
    </row>
    <row r="165" spans="2:12" ht="34.5" customHeight="1">
      <c r="B165" s="695">
        <v>614</v>
      </c>
      <c r="C165" s="862">
        <v>41960</v>
      </c>
      <c r="D165" s="844" t="s">
        <v>509</v>
      </c>
      <c r="E165" s="851" t="s">
        <v>200</v>
      </c>
      <c r="F165" s="856">
        <v>640</v>
      </c>
      <c r="G165" s="856">
        <v>100</v>
      </c>
      <c r="H165" s="851">
        <v>3685</v>
      </c>
      <c r="I165" s="851">
        <v>24</v>
      </c>
      <c r="J165" s="862">
        <v>41982</v>
      </c>
      <c r="K165" s="862">
        <v>41983</v>
      </c>
      <c r="L165" s="870">
        <v>41997</v>
      </c>
    </row>
    <row r="166" spans="2:12" ht="34.5" customHeight="1">
      <c r="B166" s="695">
        <v>615</v>
      </c>
      <c r="C166" s="862">
        <v>41960</v>
      </c>
      <c r="D166" s="844" t="s">
        <v>1130</v>
      </c>
      <c r="E166" s="851" t="s">
        <v>200</v>
      </c>
      <c r="F166" s="856">
        <v>640</v>
      </c>
      <c r="G166" s="856">
        <v>100</v>
      </c>
      <c r="H166" s="851">
        <v>3686</v>
      </c>
      <c r="I166" s="851">
        <v>24</v>
      </c>
      <c r="J166" s="862">
        <v>41982</v>
      </c>
      <c r="K166" s="862">
        <v>41983</v>
      </c>
      <c r="L166" s="870">
        <v>41997</v>
      </c>
    </row>
    <row r="167" spans="2:12" ht="34.5" customHeight="1">
      <c r="B167" s="695">
        <v>616</v>
      </c>
      <c r="C167" s="862">
        <v>41960</v>
      </c>
      <c r="D167" s="844" t="s">
        <v>509</v>
      </c>
      <c r="E167" s="851" t="s">
        <v>199</v>
      </c>
      <c r="F167" s="856">
        <v>640</v>
      </c>
      <c r="G167" s="856"/>
      <c r="H167" s="851">
        <v>3687</v>
      </c>
      <c r="I167" s="851">
        <v>24</v>
      </c>
      <c r="J167" s="862">
        <v>41984</v>
      </c>
      <c r="K167" s="862">
        <v>41985</v>
      </c>
      <c r="L167" s="870">
        <v>42002</v>
      </c>
    </row>
    <row r="168" spans="2:12" ht="34.5" customHeight="1">
      <c r="B168" s="695">
        <v>617</v>
      </c>
      <c r="C168" s="862">
        <v>41960</v>
      </c>
      <c r="D168" s="844" t="s">
        <v>1130</v>
      </c>
      <c r="E168" s="851" t="s">
        <v>199</v>
      </c>
      <c r="F168" s="856">
        <v>320</v>
      </c>
      <c r="G168" s="856"/>
      <c r="H168" s="851">
        <v>3688</v>
      </c>
      <c r="I168" s="851">
        <v>24</v>
      </c>
      <c r="J168" s="862">
        <v>41984</v>
      </c>
      <c r="K168" s="862">
        <v>41984</v>
      </c>
      <c r="L168" s="870">
        <v>41999</v>
      </c>
    </row>
    <row r="169" spans="2:12" ht="34.5" customHeight="1">
      <c r="B169" s="695">
        <v>618</v>
      </c>
      <c r="C169" s="862">
        <v>41960</v>
      </c>
      <c r="D169" s="844" t="s">
        <v>878</v>
      </c>
      <c r="E169" s="851" t="s">
        <v>207</v>
      </c>
      <c r="F169" s="856">
        <v>1600</v>
      </c>
      <c r="G169" s="856"/>
      <c r="H169" s="851">
        <v>3689</v>
      </c>
      <c r="I169" s="851">
        <v>23</v>
      </c>
      <c r="J169" s="862">
        <v>41960</v>
      </c>
      <c r="K169" s="862">
        <v>41965</v>
      </c>
      <c r="L169" s="870">
        <v>41978</v>
      </c>
    </row>
    <row r="170" spans="2:12" ht="34.5" customHeight="1">
      <c r="B170" s="695">
        <v>619</v>
      </c>
      <c r="C170" s="862">
        <v>41960</v>
      </c>
      <c r="D170" s="844" t="s">
        <v>45</v>
      </c>
      <c r="E170" s="851" t="s">
        <v>207</v>
      </c>
      <c r="F170" s="856">
        <v>640</v>
      </c>
      <c r="G170" s="856">
        <v>150</v>
      </c>
      <c r="H170" s="851">
        <v>3690</v>
      </c>
      <c r="I170" s="851">
        <v>23</v>
      </c>
      <c r="J170" s="862">
        <v>41960</v>
      </c>
      <c r="K170" s="862">
        <v>41962</v>
      </c>
      <c r="L170" s="870">
        <v>41976</v>
      </c>
    </row>
    <row r="171" spans="2:12" ht="34.5" customHeight="1">
      <c r="B171" s="695">
        <v>620</v>
      </c>
      <c r="C171" s="862">
        <v>41960</v>
      </c>
      <c r="D171" s="844" t="s">
        <v>987</v>
      </c>
      <c r="E171" s="851" t="s">
        <v>207</v>
      </c>
      <c r="F171" s="856">
        <v>1600</v>
      </c>
      <c r="G171" s="856">
        <v>150</v>
      </c>
      <c r="H171" s="851">
        <v>3691</v>
      </c>
      <c r="I171" s="851">
        <v>23</v>
      </c>
      <c r="J171" s="862">
        <v>41960</v>
      </c>
      <c r="K171" s="862">
        <v>41965</v>
      </c>
      <c r="L171" s="870">
        <v>41978</v>
      </c>
    </row>
    <row r="172" spans="2:12" ht="34.5" customHeight="1">
      <c r="B172" s="695">
        <v>621</v>
      </c>
      <c r="C172" s="862">
        <v>41960</v>
      </c>
      <c r="D172" s="844" t="s">
        <v>938</v>
      </c>
      <c r="E172" s="851" t="s">
        <v>207</v>
      </c>
      <c r="F172" s="856">
        <v>1600</v>
      </c>
      <c r="G172" s="856">
        <v>150</v>
      </c>
      <c r="H172" s="851">
        <v>3692</v>
      </c>
      <c r="I172" s="851">
        <v>23</v>
      </c>
      <c r="J172" s="862">
        <v>41960</v>
      </c>
      <c r="K172" s="862">
        <v>41965</v>
      </c>
      <c r="L172" s="870">
        <v>41978</v>
      </c>
    </row>
    <row r="173" spans="2:12" ht="34.5" customHeight="1">
      <c r="B173" s="695">
        <v>622</v>
      </c>
      <c r="C173" s="862">
        <v>41960</v>
      </c>
      <c r="D173" s="844" t="s">
        <v>985</v>
      </c>
      <c r="E173" s="851" t="s">
        <v>207</v>
      </c>
      <c r="F173" s="856">
        <v>1600</v>
      </c>
      <c r="G173" s="856">
        <v>150</v>
      </c>
      <c r="H173" s="851">
        <v>3693</v>
      </c>
      <c r="I173" s="851">
        <v>23</v>
      </c>
      <c r="J173" s="862">
        <v>41960</v>
      </c>
      <c r="K173" s="862">
        <v>41965</v>
      </c>
      <c r="L173" s="870">
        <v>41978</v>
      </c>
    </row>
    <row r="174" spans="2:12" ht="34.5" customHeight="1">
      <c r="B174" s="695">
        <v>623</v>
      </c>
      <c r="C174" s="862">
        <v>41960</v>
      </c>
      <c r="D174" s="844" t="s">
        <v>29</v>
      </c>
      <c r="E174" s="851" t="s">
        <v>207</v>
      </c>
      <c r="F174" s="856">
        <v>1600</v>
      </c>
      <c r="G174" s="856">
        <v>150</v>
      </c>
      <c r="H174" s="851">
        <v>3694</v>
      </c>
      <c r="I174" s="851">
        <v>23</v>
      </c>
      <c r="J174" s="862">
        <v>41960</v>
      </c>
      <c r="K174" s="862">
        <v>41965</v>
      </c>
      <c r="L174" s="870">
        <v>41978</v>
      </c>
    </row>
    <row r="175" spans="2:12" ht="34.5" customHeight="1">
      <c r="B175" s="695">
        <v>624</v>
      </c>
      <c r="C175" s="862">
        <v>41960</v>
      </c>
      <c r="D175" s="844" t="s">
        <v>922</v>
      </c>
      <c r="E175" s="851" t="s">
        <v>207</v>
      </c>
      <c r="F175" s="856">
        <v>1600</v>
      </c>
      <c r="G175" s="856">
        <v>150</v>
      </c>
      <c r="H175" s="851">
        <v>3695</v>
      </c>
      <c r="I175" s="851">
        <v>23</v>
      </c>
      <c r="J175" s="862">
        <v>41960</v>
      </c>
      <c r="K175" s="862">
        <v>41965</v>
      </c>
      <c r="L175" s="870">
        <v>41978</v>
      </c>
    </row>
    <row r="176" spans="2:12" ht="34.5" customHeight="1">
      <c r="B176" s="695">
        <v>625</v>
      </c>
      <c r="C176" s="862">
        <v>41960</v>
      </c>
      <c r="D176" s="844" t="s">
        <v>939</v>
      </c>
      <c r="E176" s="851" t="s">
        <v>207</v>
      </c>
      <c r="F176" s="856">
        <v>1600</v>
      </c>
      <c r="G176" s="856">
        <v>150</v>
      </c>
      <c r="H176" s="851">
        <v>3696</v>
      </c>
      <c r="I176" s="851">
        <v>23</v>
      </c>
      <c r="J176" s="862">
        <v>41960</v>
      </c>
      <c r="K176" s="862">
        <v>41965</v>
      </c>
      <c r="L176" s="870">
        <v>41978</v>
      </c>
    </row>
    <row r="177" spans="2:12" ht="34.5" customHeight="1">
      <c r="B177" s="695">
        <v>626</v>
      </c>
      <c r="C177" s="862">
        <v>41960</v>
      </c>
      <c r="D177" s="844" t="s">
        <v>44</v>
      </c>
      <c r="E177" s="851" t="s">
        <v>207</v>
      </c>
      <c r="F177" s="856">
        <v>1600</v>
      </c>
      <c r="G177" s="856">
        <v>150</v>
      </c>
      <c r="H177" s="851">
        <v>3697</v>
      </c>
      <c r="I177" s="851">
        <v>23</v>
      </c>
      <c r="J177" s="862">
        <v>41960</v>
      </c>
      <c r="K177" s="862">
        <v>41965</v>
      </c>
      <c r="L177" s="870">
        <v>41978</v>
      </c>
    </row>
    <row r="178" spans="2:12" ht="34.5" customHeight="1">
      <c r="B178" s="695">
        <v>627</v>
      </c>
      <c r="C178" s="862">
        <v>41960</v>
      </c>
      <c r="D178" s="844" t="s">
        <v>900</v>
      </c>
      <c r="E178" s="851" t="s">
        <v>193</v>
      </c>
      <c r="F178" s="856">
        <v>640</v>
      </c>
      <c r="G178" s="856"/>
      <c r="H178" s="851">
        <v>3704</v>
      </c>
      <c r="I178" s="851">
        <v>45</v>
      </c>
      <c r="J178" s="862">
        <v>41961</v>
      </c>
      <c r="K178" s="862">
        <v>41962</v>
      </c>
      <c r="L178" s="870">
        <v>41976</v>
      </c>
    </row>
    <row r="179" spans="2:12" ht="34.5" customHeight="1">
      <c r="B179" s="695">
        <v>628</v>
      </c>
      <c r="C179" s="869">
        <v>41960</v>
      </c>
      <c r="D179" s="850" t="s">
        <v>992</v>
      </c>
      <c r="E179" s="855" t="s">
        <v>192</v>
      </c>
      <c r="F179" s="858">
        <v>640</v>
      </c>
      <c r="G179" s="858"/>
      <c r="H179" s="855">
        <v>3703</v>
      </c>
      <c r="I179" s="855">
        <v>47</v>
      </c>
      <c r="J179" s="869">
        <v>41961</v>
      </c>
      <c r="K179" s="869">
        <v>41962</v>
      </c>
      <c r="L179" s="874">
        <v>41976</v>
      </c>
    </row>
    <row r="180" spans="2:12" ht="34.5" customHeight="1">
      <c r="B180" s="695">
        <v>629</v>
      </c>
      <c r="C180" s="869">
        <v>41962</v>
      </c>
      <c r="D180" s="850" t="s">
        <v>1023</v>
      </c>
      <c r="E180" s="855" t="s">
        <v>197</v>
      </c>
      <c r="F180" s="858">
        <v>320</v>
      </c>
      <c r="G180" s="858">
        <v>200</v>
      </c>
      <c r="H180" s="855">
        <v>3753</v>
      </c>
      <c r="I180" s="855">
        <v>25</v>
      </c>
      <c r="J180" s="869">
        <v>41977</v>
      </c>
      <c r="K180" s="869">
        <v>41978</v>
      </c>
      <c r="L180" s="874">
        <v>41995</v>
      </c>
    </row>
    <row r="181" spans="2:12" ht="34.5" customHeight="1">
      <c r="B181" s="695">
        <v>630</v>
      </c>
      <c r="C181" s="869">
        <v>41962</v>
      </c>
      <c r="D181" s="850" t="s">
        <v>635</v>
      </c>
      <c r="E181" s="855" t="s">
        <v>200</v>
      </c>
      <c r="F181" s="858">
        <v>480</v>
      </c>
      <c r="G181" s="858"/>
      <c r="H181" s="855">
        <v>3747</v>
      </c>
      <c r="I181" s="855">
        <v>25</v>
      </c>
      <c r="J181" s="869">
        <v>41977</v>
      </c>
      <c r="K181" s="869">
        <v>41978</v>
      </c>
      <c r="L181" s="874">
        <v>41995</v>
      </c>
    </row>
    <row r="182" spans="2:12" ht="34.5" customHeight="1">
      <c r="B182" s="695">
        <v>631</v>
      </c>
      <c r="C182" s="869">
        <v>41962</v>
      </c>
      <c r="D182" s="850" t="s">
        <v>5</v>
      </c>
      <c r="E182" s="855" t="s">
        <v>200</v>
      </c>
      <c r="F182" s="858">
        <v>480</v>
      </c>
      <c r="G182" s="858"/>
      <c r="H182" s="855">
        <v>3748</v>
      </c>
      <c r="I182" s="855">
        <v>25</v>
      </c>
      <c r="J182" s="869">
        <v>41977</v>
      </c>
      <c r="K182" s="869">
        <v>41978</v>
      </c>
      <c r="L182" s="874">
        <v>41995</v>
      </c>
    </row>
    <row r="183" spans="2:12" ht="34.5" customHeight="1">
      <c r="B183" s="695">
        <v>632</v>
      </c>
      <c r="C183" s="869">
        <v>41962</v>
      </c>
      <c r="D183" s="850" t="s">
        <v>552</v>
      </c>
      <c r="E183" s="855" t="s">
        <v>190</v>
      </c>
      <c r="F183" s="858">
        <v>480</v>
      </c>
      <c r="G183" s="858"/>
      <c r="H183" s="855">
        <v>3749</v>
      </c>
      <c r="I183" s="855">
        <v>25</v>
      </c>
      <c r="J183" s="869">
        <v>41970</v>
      </c>
      <c r="K183" s="869">
        <v>41971</v>
      </c>
      <c r="L183" s="874">
        <v>41988</v>
      </c>
    </row>
    <row r="184" spans="2:12" ht="34.5" customHeight="1">
      <c r="B184" s="695">
        <v>633</v>
      </c>
      <c r="C184" s="869">
        <v>41962</v>
      </c>
      <c r="D184" s="877" t="s">
        <v>5</v>
      </c>
      <c r="E184" s="855" t="s">
        <v>190</v>
      </c>
      <c r="F184" s="858">
        <v>480</v>
      </c>
      <c r="G184" s="858"/>
      <c r="H184" s="855">
        <v>3750</v>
      </c>
      <c r="I184" s="855">
        <v>25</v>
      </c>
      <c r="J184" s="869">
        <v>41970</v>
      </c>
      <c r="K184" s="869">
        <v>41971</v>
      </c>
      <c r="L184" s="874">
        <v>41988</v>
      </c>
    </row>
    <row r="185" spans="2:12" ht="34.5" customHeight="1">
      <c r="B185" s="695">
        <v>634</v>
      </c>
      <c r="C185" s="869">
        <v>41962</v>
      </c>
      <c r="D185" s="877" t="s">
        <v>5</v>
      </c>
      <c r="E185" s="855" t="s">
        <v>192</v>
      </c>
      <c r="F185" s="858">
        <v>480</v>
      </c>
      <c r="G185" s="858"/>
      <c r="H185" s="855">
        <v>3751</v>
      </c>
      <c r="I185" s="855">
        <v>25</v>
      </c>
      <c r="J185" s="869">
        <v>41993</v>
      </c>
      <c r="K185" s="869">
        <v>41994</v>
      </c>
      <c r="L185" s="874">
        <v>42009</v>
      </c>
    </row>
    <row r="186" spans="2:12" ht="34.5" customHeight="1">
      <c r="B186" s="695">
        <v>635</v>
      </c>
      <c r="C186" s="869">
        <v>41963</v>
      </c>
      <c r="D186" s="877" t="s">
        <v>1103</v>
      </c>
      <c r="E186" s="855" t="s">
        <v>195</v>
      </c>
      <c r="F186" s="858">
        <v>640</v>
      </c>
      <c r="G186" s="850"/>
      <c r="H186" s="855">
        <v>3767</v>
      </c>
      <c r="I186" s="855">
        <v>56</v>
      </c>
      <c r="J186" s="869">
        <v>41966</v>
      </c>
      <c r="K186" s="869">
        <v>41968</v>
      </c>
      <c r="L186" s="874">
        <v>41983</v>
      </c>
    </row>
    <row r="187" spans="2:12" ht="34.5" customHeight="1">
      <c r="B187" s="695">
        <v>636</v>
      </c>
      <c r="C187" s="869">
        <v>41963</v>
      </c>
      <c r="D187" s="877" t="s">
        <v>1016</v>
      </c>
      <c r="E187" s="855" t="s">
        <v>195</v>
      </c>
      <c r="F187" s="858">
        <v>640</v>
      </c>
      <c r="G187" s="850"/>
      <c r="H187" s="855">
        <v>3768</v>
      </c>
      <c r="I187" s="855">
        <v>56</v>
      </c>
      <c r="J187" s="869">
        <v>41966</v>
      </c>
      <c r="K187" s="869">
        <v>41968</v>
      </c>
      <c r="L187" s="874">
        <v>41983</v>
      </c>
    </row>
    <row r="188" spans="2:12" ht="34.5" customHeight="1">
      <c r="B188" s="695">
        <v>637</v>
      </c>
      <c r="C188" s="869">
        <v>41963</v>
      </c>
      <c r="D188" s="877" t="s">
        <v>1015</v>
      </c>
      <c r="E188" s="855" t="s">
        <v>195</v>
      </c>
      <c r="F188" s="858">
        <v>640</v>
      </c>
      <c r="G188" s="850"/>
      <c r="H188" s="855">
        <v>3769</v>
      </c>
      <c r="I188" s="855">
        <v>56</v>
      </c>
      <c r="J188" s="869">
        <v>41966</v>
      </c>
      <c r="K188" s="869">
        <v>41968</v>
      </c>
      <c r="L188" s="874">
        <v>41983</v>
      </c>
    </row>
    <row r="189" spans="2:12" ht="34.5" customHeight="1">
      <c r="B189" s="695">
        <v>638</v>
      </c>
      <c r="C189" s="869">
        <v>41963</v>
      </c>
      <c r="D189" s="877" t="s">
        <v>1021</v>
      </c>
      <c r="E189" s="855" t="s">
        <v>195</v>
      </c>
      <c r="F189" s="858">
        <v>960</v>
      </c>
      <c r="G189" s="850"/>
      <c r="H189" s="855">
        <v>3770</v>
      </c>
      <c r="I189" s="855">
        <v>56</v>
      </c>
      <c r="J189" s="869">
        <v>41966</v>
      </c>
      <c r="K189" s="869">
        <v>41968</v>
      </c>
      <c r="L189" s="874">
        <v>41983</v>
      </c>
    </row>
    <row r="190" spans="2:12" ht="34.5" customHeight="1">
      <c r="B190" s="695">
        <v>639</v>
      </c>
      <c r="C190" s="869">
        <v>41963</v>
      </c>
      <c r="D190" s="878" t="s">
        <v>1131</v>
      </c>
      <c r="E190" s="855" t="s">
        <v>195</v>
      </c>
      <c r="F190" s="858">
        <v>1280</v>
      </c>
      <c r="G190" s="858">
        <v>200</v>
      </c>
      <c r="H190" s="855">
        <v>3771</v>
      </c>
      <c r="I190" s="855">
        <v>10</v>
      </c>
      <c r="J190" s="869">
        <v>41963</v>
      </c>
      <c r="K190" s="869">
        <v>41967</v>
      </c>
      <c r="L190" s="874">
        <v>41982</v>
      </c>
    </row>
    <row r="191" spans="2:12" ht="34.5" customHeight="1">
      <c r="B191" s="695">
        <v>640</v>
      </c>
      <c r="C191" s="869">
        <v>41963</v>
      </c>
      <c r="D191" s="877" t="s">
        <v>1009</v>
      </c>
      <c r="E191" s="855" t="s">
        <v>195</v>
      </c>
      <c r="F191" s="858">
        <v>960</v>
      </c>
      <c r="G191" s="858">
        <v>250</v>
      </c>
      <c r="H191" s="855">
        <v>3772</v>
      </c>
      <c r="I191" s="855">
        <v>10</v>
      </c>
      <c r="J191" s="869">
        <v>41966</v>
      </c>
      <c r="K191" s="869">
        <v>41968</v>
      </c>
      <c r="L191" s="874">
        <v>41983</v>
      </c>
    </row>
    <row r="192" spans="2:12" ht="34.5" customHeight="1">
      <c r="B192" s="695">
        <v>641</v>
      </c>
      <c r="C192" s="869">
        <v>41963</v>
      </c>
      <c r="D192" s="877" t="s">
        <v>1127</v>
      </c>
      <c r="E192" s="855" t="s">
        <v>195</v>
      </c>
      <c r="F192" s="858">
        <v>960</v>
      </c>
      <c r="G192" s="858">
        <v>200</v>
      </c>
      <c r="H192" s="855">
        <v>3773</v>
      </c>
      <c r="I192" s="855">
        <v>10</v>
      </c>
      <c r="J192" s="869">
        <v>41966</v>
      </c>
      <c r="K192" s="869">
        <v>41968</v>
      </c>
      <c r="L192" s="874">
        <v>41983</v>
      </c>
    </row>
    <row r="193" spans="2:12" ht="34.5" customHeight="1">
      <c r="B193" s="695">
        <v>642</v>
      </c>
      <c r="C193" s="869">
        <v>41963</v>
      </c>
      <c r="D193" s="877" t="s">
        <v>988</v>
      </c>
      <c r="E193" s="855" t="s">
        <v>195</v>
      </c>
      <c r="F193" s="858">
        <v>1600</v>
      </c>
      <c r="G193" s="858">
        <v>250</v>
      </c>
      <c r="H193" s="855">
        <v>3774</v>
      </c>
      <c r="I193" s="855">
        <v>10</v>
      </c>
      <c r="J193" s="869">
        <v>41964</v>
      </c>
      <c r="K193" s="869">
        <v>41968</v>
      </c>
      <c r="L193" s="874">
        <v>41983</v>
      </c>
    </row>
    <row r="194" spans="2:12" ht="34.5" customHeight="1">
      <c r="B194" s="695">
        <v>643</v>
      </c>
      <c r="C194" s="869">
        <v>41963</v>
      </c>
      <c r="D194" s="877" t="s">
        <v>996</v>
      </c>
      <c r="E194" s="855" t="s">
        <v>195</v>
      </c>
      <c r="F194" s="858">
        <v>960</v>
      </c>
      <c r="G194" s="858">
        <v>250</v>
      </c>
      <c r="H194" s="855">
        <v>3775</v>
      </c>
      <c r="I194" s="855">
        <v>10</v>
      </c>
      <c r="J194" s="869">
        <v>41966</v>
      </c>
      <c r="K194" s="869">
        <v>41968</v>
      </c>
      <c r="L194" s="874">
        <v>41983</v>
      </c>
    </row>
    <row r="195" spans="2:12" ht="34.5" customHeight="1">
      <c r="B195" s="695">
        <v>644</v>
      </c>
      <c r="C195" s="869">
        <v>41963</v>
      </c>
      <c r="D195" s="877" t="s">
        <v>7</v>
      </c>
      <c r="E195" s="855" t="s">
        <v>195</v>
      </c>
      <c r="F195" s="858">
        <v>1280</v>
      </c>
      <c r="G195" s="858">
        <v>200</v>
      </c>
      <c r="H195" s="855">
        <v>3776</v>
      </c>
      <c r="I195" s="855">
        <v>10</v>
      </c>
      <c r="J195" s="869">
        <v>41963</v>
      </c>
      <c r="K195" s="869">
        <v>41967</v>
      </c>
      <c r="L195" s="874">
        <v>41982</v>
      </c>
    </row>
    <row r="196" spans="2:12" ht="34.5" customHeight="1">
      <c r="B196" s="695">
        <v>645</v>
      </c>
      <c r="C196" s="869">
        <v>41963</v>
      </c>
      <c r="D196" s="877" t="s">
        <v>905</v>
      </c>
      <c r="E196" s="855" t="s">
        <v>195</v>
      </c>
      <c r="F196" s="858">
        <v>640</v>
      </c>
      <c r="G196" s="858">
        <v>200</v>
      </c>
      <c r="H196" s="855">
        <v>3777</v>
      </c>
      <c r="I196" s="855">
        <v>10</v>
      </c>
      <c r="J196" s="869">
        <v>41965</v>
      </c>
      <c r="K196" s="869">
        <v>41967</v>
      </c>
      <c r="L196" s="874">
        <v>41982</v>
      </c>
    </row>
    <row r="197" spans="2:12" ht="34.5" customHeight="1">
      <c r="B197" s="695">
        <v>646</v>
      </c>
      <c r="C197" s="869">
        <v>41963</v>
      </c>
      <c r="D197" s="877" t="s">
        <v>1007</v>
      </c>
      <c r="E197" s="855" t="s">
        <v>195</v>
      </c>
      <c r="F197" s="858">
        <v>1280</v>
      </c>
      <c r="G197" s="858"/>
      <c r="H197" s="855">
        <v>3778</v>
      </c>
      <c r="I197" s="855">
        <v>10</v>
      </c>
      <c r="J197" s="869">
        <v>41965</v>
      </c>
      <c r="K197" s="869">
        <v>41968</v>
      </c>
      <c r="L197" s="874">
        <v>41983</v>
      </c>
    </row>
    <row r="198" spans="2:12" ht="34.5" customHeight="1">
      <c r="B198" s="695">
        <v>647</v>
      </c>
      <c r="C198" s="869">
        <v>41963</v>
      </c>
      <c r="D198" s="877" t="s">
        <v>998</v>
      </c>
      <c r="E198" s="855" t="s">
        <v>193</v>
      </c>
      <c r="F198" s="858">
        <v>320</v>
      </c>
      <c r="G198" s="850"/>
      <c r="H198" s="855">
        <v>3782</v>
      </c>
      <c r="I198" s="855">
        <v>47</v>
      </c>
      <c r="J198" s="869">
        <v>41983</v>
      </c>
      <c r="K198" s="869">
        <v>41983</v>
      </c>
      <c r="L198" s="874">
        <v>41997</v>
      </c>
    </row>
    <row r="199" spans="2:12" ht="34.5" customHeight="1">
      <c r="B199" s="695">
        <v>648</v>
      </c>
      <c r="C199" s="869">
        <v>41963</v>
      </c>
      <c r="D199" s="877" t="s">
        <v>988</v>
      </c>
      <c r="E199" s="855" t="s">
        <v>1028</v>
      </c>
      <c r="F199" s="858">
        <v>640</v>
      </c>
      <c r="G199" s="850"/>
      <c r="H199" s="855">
        <v>3783</v>
      </c>
      <c r="I199" s="855">
        <v>47</v>
      </c>
      <c r="J199" s="869">
        <v>41976</v>
      </c>
      <c r="K199" s="869">
        <v>41977</v>
      </c>
      <c r="L199" s="874">
        <v>41992</v>
      </c>
    </row>
    <row r="200" spans="2:12" ht="34.5" customHeight="1">
      <c r="B200" s="695">
        <v>649</v>
      </c>
      <c r="C200" s="902" t="s">
        <v>232</v>
      </c>
      <c r="D200" s="903" t="s">
        <v>232</v>
      </c>
      <c r="E200" s="903" t="s">
        <v>905</v>
      </c>
      <c r="F200" s="903" t="s">
        <v>197</v>
      </c>
      <c r="G200" s="903">
        <v>1280</v>
      </c>
      <c r="H200" s="903">
        <v>240</v>
      </c>
      <c r="I200" s="903">
        <v>2919</v>
      </c>
      <c r="J200" s="903">
        <v>10</v>
      </c>
      <c r="K200" s="903">
        <v>41907</v>
      </c>
      <c r="L200" s="903">
        <v>41911</v>
      </c>
    </row>
    <row r="201" spans="2:12" ht="34.5" customHeight="1">
      <c r="B201" s="695">
        <v>650</v>
      </c>
      <c r="C201" s="881">
        <v>41963</v>
      </c>
      <c r="D201" s="883" t="s">
        <v>988</v>
      </c>
      <c r="E201" s="880" t="s">
        <v>192</v>
      </c>
      <c r="F201" s="879">
        <v>640</v>
      </c>
      <c r="G201" s="883"/>
      <c r="H201" s="880">
        <v>3785</v>
      </c>
      <c r="I201" s="880">
        <v>47</v>
      </c>
      <c r="J201" s="881">
        <v>41969</v>
      </c>
      <c r="K201" s="881">
        <v>41970</v>
      </c>
      <c r="L201" s="882">
        <v>41985</v>
      </c>
    </row>
    <row r="202" spans="2:12" ht="34.5" customHeight="1">
      <c r="B202" s="695">
        <v>651</v>
      </c>
      <c r="C202" s="869">
        <v>41964</v>
      </c>
      <c r="D202" s="850" t="s">
        <v>44</v>
      </c>
      <c r="E202" s="855" t="s">
        <v>202</v>
      </c>
      <c r="F202" s="858">
        <v>960</v>
      </c>
      <c r="G202" s="858">
        <v>150</v>
      </c>
      <c r="H202" s="855">
        <v>3795</v>
      </c>
      <c r="I202" s="855">
        <v>23</v>
      </c>
      <c r="J202" s="869">
        <v>41966</v>
      </c>
      <c r="K202" s="869">
        <v>41970</v>
      </c>
      <c r="L202" s="874">
        <v>41985</v>
      </c>
    </row>
    <row r="203" spans="2:12" ht="34.5" customHeight="1">
      <c r="B203" s="695">
        <v>652</v>
      </c>
      <c r="C203" s="869">
        <v>41964</v>
      </c>
      <c r="D203" s="850" t="s">
        <v>936</v>
      </c>
      <c r="E203" s="855" t="s">
        <v>202</v>
      </c>
      <c r="F203" s="858">
        <v>960</v>
      </c>
      <c r="G203" s="858">
        <v>150</v>
      </c>
      <c r="H203" s="855">
        <v>3798</v>
      </c>
      <c r="I203" s="855">
        <v>23</v>
      </c>
      <c r="J203" s="869">
        <v>41966</v>
      </c>
      <c r="K203" s="869">
        <v>41970</v>
      </c>
      <c r="L203" s="874">
        <v>41985</v>
      </c>
    </row>
    <row r="204" spans="2:12" ht="34.5" customHeight="1">
      <c r="B204" s="695">
        <v>653</v>
      </c>
      <c r="C204" s="869">
        <v>41964</v>
      </c>
      <c r="D204" s="850" t="s">
        <v>921</v>
      </c>
      <c r="E204" s="855" t="s">
        <v>202</v>
      </c>
      <c r="F204" s="858">
        <v>960</v>
      </c>
      <c r="G204" s="858">
        <v>150</v>
      </c>
      <c r="H204" s="855">
        <v>3799</v>
      </c>
      <c r="I204" s="855">
        <v>23</v>
      </c>
      <c r="J204" s="869">
        <v>41966</v>
      </c>
      <c r="K204" s="869">
        <v>41970</v>
      </c>
      <c r="L204" s="874">
        <v>41985</v>
      </c>
    </row>
    <row r="205" spans="2:12" ht="34.5" customHeight="1">
      <c r="B205" s="695">
        <v>654</v>
      </c>
      <c r="C205" s="869">
        <v>41964</v>
      </c>
      <c r="D205" s="850" t="s">
        <v>45</v>
      </c>
      <c r="E205" s="855" t="s">
        <v>202</v>
      </c>
      <c r="F205" s="858">
        <v>960</v>
      </c>
      <c r="G205" s="858">
        <v>150</v>
      </c>
      <c r="H205" s="855">
        <v>3800</v>
      </c>
      <c r="I205" s="855">
        <v>23</v>
      </c>
      <c r="J205" s="869">
        <v>41966</v>
      </c>
      <c r="K205" s="869">
        <v>41970</v>
      </c>
      <c r="L205" s="874">
        <v>41985</v>
      </c>
    </row>
    <row r="206" spans="2:12" ht="34.5" customHeight="1">
      <c r="B206" s="695">
        <v>655</v>
      </c>
      <c r="C206" s="869">
        <v>41964</v>
      </c>
      <c r="D206" s="850" t="s">
        <v>57</v>
      </c>
      <c r="E206" s="855" t="s">
        <v>200</v>
      </c>
      <c r="F206" s="858">
        <v>320</v>
      </c>
      <c r="G206" s="855"/>
      <c r="H206" s="855">
        <v>3801</v>
      </c>
      <c r="I206" s="855">
        <v>47</v>
      </c>
      <c r="J206" s="869">
        <v>41977</v>
      </c>
      <c r="K206" s="869">
        <v>41977</v>
      </c>
      <c r="L206" s="874">
        <v>41992</v>
      </c>
    </row>
    <row r="207" spans="2:12" ht="34.5" customHeight="1">
      <c r="B207" s="695">
        <v>656</v>
      </c>
      <c r="C207" s="869">
        <v>41964</v>
      </c>
      <c r="D207" s="850" t="s">
        <v>1113</v>
      </c>
      <c r="E207" s="855" t="s">
        <v>195</v>
      </c>
      <c r="F207" s="858">
        <v>960</v>
      </c>
      <c r="G207" s="858">
        <v>200</v>
      </c>
      <c r="H207" s="855">
        <v>3802</v>
      </c>
      <c r="I207" s="855">
        <v>47</v>
      </c>
      <c r="J207" s="869">
        <v>41970</v>
      </c>
      <c r="K207" s="869">
        <v>41972</v>
      </c>
      <c r="L207" s="874">
        <v>41988</v>
      </c>
    </row>
    <row r="208" spans="2:12" ht="34.5" customHeight="1">
      <c r="B208" s="695">
        <v>657</v>
      </c>
      <c r="C208" s="869">
        <v>41964</v>
      </c>
      <c r="D208" s="850" t="s">
        <v>997</v>
      </c>
      <c r="E208" s="855" t="s">
        <v>198</v>
      </c>
      <c r="F208" s="858">
        <v>640</v>
      </c>
      <c r="G208" s="858">
        <v>150</v>
      </c>
      <c r="H208" s="855">
        <v>3803</v>
      </c>
      <c r="I208" s="855">
        <v>47</v>
      </c>
      <c r="J208" s="869">
        <v>41982</v>
      </c>
      <c r="K208" s="869">
        <v>41983</v>
      </c>
      <c r="L208" s="874">
        <v>41997</v>
      </c>
    </row>
    <row r="209" spans="2:12" ht="34.5" customHeight="1">
      <c r="B209" s="695">
        <v>658</v>
      </c>
      <c r="C209" s="869">
        <v>41964</v>
      </c>
      <c r="D209" s="850" t="s">
        <v>939</v>
      </c>
      <c r="E209" s="855" t="s">
        <v>205</v>
      </c>
      <c r="F209" s="858">
        <v>960</v>
      </c>
      <c r="G209" s="858">
        <v>150</v>
      </c>
      <c r="H209" s="855">
        <v>3804</v>
      </c>
      <c r="I209" s="855">
        <v>23</v>
      </c>
      <c r="J209" s="869">
        <v>41966</v>
      </c>
      <c r="K209" s="869">
        <v>41970</v>
      </c>
      <c r="L209" s="874">
        <v>41985</v>
      </c>
    </row>
    <row r="210" spans="2:12" ht="34.5" customHeight="1">
      <c r="B210" s="695">
        <v>659</v>
      </c>
      <c r="C210" s="869">
        <v>41964</v>
      </c>
      <c r="D210" s="850" t="s">
        <v>29</v>
      </c>
      <c r="E210" s="855" t="s">
        <v>205</v>
      </c>
      <c r="F210" s="858">
        <v>960</v>
      </c>
      <c r="G210" s="858">
        <v>150</v>
      </c>
      <c r="H210" s="855">
        <v>3805</v>
      </c>
      <c r="I210" s="855">
        <v>23</v>
      </c>
      <c r="J210" s="869">
        <v>41966</v>
      </c>
      <c r="K210" s="869">
        <v>41970</v>
      </c>
      <c r="L210" s="874">
        <v>41985</v>
      </c>
    </row>
    <row r="211" spans="2:12" ht="34.5" customHeight="1">
      <c r="B211" s="695">
        <v>660</v>
      </c>
      <c r="C211" s="869">
        <v>41964</v>
      </c>
      <c r="D211" s="850" t="s">
        <v>1000</v>
      </c>
      <c r="E211" s="855" t="s">
        <v>193</v>
      </c>
      <c r="F211" s="858">
        <v>1280</v>
      </c>
      <c r="G211" s="858">
        <v>150</v>
      </c>
      <c r="H211" s="855">
        <v>3806</v>
      </c>
      <c r="I211" s="855">
        <v>23</v>
      </c>
      <c r="J211" s="869">
        <v>41966</v>
      </c>
      <c r="K211" s="869">
        <v>41971</v>
      </c>
      <c r="L211" s="874">
        <v>41988</v>
      </c>
    </row>
    <row r="212" spans="2:12" ht="34.5" customHeight="1">
      <c r="B212" s="695">
        <v>661</v>
      </c>
      <c r="C212" s="869">
        <v>41964</v>
      </c>
      <c r="D212" s="850" t="s">
        <v>985</v>
      </c>
      <c r="E212" s="855" t="s">
        <v>193</v>
      </c>
      <c r="F212" s="858">
        <v>1280</v>
      </c>
      <c r="G212" s="858">
        <v>150</v>
      </c>
      <c r="H212" s="855">
        <v>3807</v>
      </c>
      <c r="I212" s="855">
        <v>23</v>
      </c>
      <c r="J212" s="869">
        <v>41966</v>
      </c>
      <c r="K212" s="869">
        <v>41971</v>
      </c>
      <c r="L212" s="874">
        <v>41988</v>
      </c>
    </row>
    <row r="213" spans="2:12" ht="34.5" customHeight="1">
      <c r="B213" s="695">
        <v>662</v>
      </c>
      <c r="C213" s="869">
        <v>41964</v>
      </c>
      <c r="D213" s="850" t="s">
        <v>938</v>
      </c>
      <c r="E213" s="855" t="s">
        <v>193</v>
      </c>
      <c r="F213" s="858">
        <v>1280</v>
      </c>
      <c r="G213" s="858">
        <v>150</v>
      </c>
      <c r="H213" s="855">
        <v>3808</v>
      </c>
      <c r="I213" s="855">
        <v>23</v>
      </c>
      <c r="J213" s="869">
        <v>41966</v>
      </c>
      <c r="K213" s="869">
        <v>41971</v>
      </c>
      <c r="L213" s="874">
        <v>41988</v>
      </c>
    </row>
    <row r="214" spans="2:12" ht="34.5" customHeight="1">
      <c r="B214" s="695">
        <v>663</v>
      </c>
      <c r="C214" s="869">
        <v>41964</v>
      </c>
      <c r="D214" s="850" t="s">
        <v>878</v>
      </c>
      <c r="E214" s="855" t="s">
        <v>193</v>
      </c>
      <c r="F214" s="858">
        <v>1280</v>
      </c>
      <c r="G214" s="858">
        <v>150</v>
      </c>
      <c r="H214" s="855">
        <v>3809</v>
      </c>
      <c r="I214" s="855">
        <v>23</v>
      </c>
      <c r="J214" s="869">
        <v>41966</v>
      </c>
      <c r="K214" s="869">
        <v>41971</v>
      </c>
      <c r="L214" s="874">
        <v>41988</v>
      </c>
    </row>
    <row r="215" spans="2:12" ht="34.5" customHeight="1">
      <c r="B215" s="695">
        <v>664</v>
      </c>
      <c r="C215" s="869">
        <v>41964</v>
      </c>
      <c r="D215" s="850" t="s">
        <v>1132</v>
      </c>
      <c r="E215" s="855" t="s">
        <v>93</v>
      </c>
      <c r="F215" s="858">
        <v>1600</v>
      </c>
      <c r="G215" s="858">
        <v>330</v>
      </c>
      <c r="H215" s="855">
        <v>3810</v>
      </c>
      <c r="I215" s="855">
        <v>9</v>
      </c>
      <c r="J215" s="869">
        <v>41966</v>
      </c>
      <c r="K215" s="869">
        <v>41971</v>
      </c>
      <c r="L215" s="874">
        <v>41988</v>
      </c>
    </row>
    <row r="216" spans="2:12" ht="34.5" customHeight="1">
      <c r="B216" s="695">
        <v>665</v>
      </c>
      <c r="C216" s="869">
        <v>41964</v>
      </c>
      <c r="D216" s="850" t="s">
        <v>905</v>
      </c>
      <c r="E216" s="855" t="s">
        <v>195</v>
      </c>
      <c r="F216" s="858">
        <v>320</v>
      </c>
      <c r="G216" s="858"/>
      <c r="H216" s="855">
        <v>3812</v>
      </c>
      <c r="I216" s="855">
        <v>10</v>
      </c>
      <c r="J216" s="869">
        <v>41963</v>
      </c>
      <c r="K216" s="869">
        <v>41964</v>
      </c>
      <c r="L216" s="874">
        <v>41978</v>
      </c>
    </row>
    <row r="217" spans="2:12" ht="34.5" customHeight="1">
      <c r="B217" s="695">
        <v>666</v>
      </c>
      <c r="C217" s="869">
        <v>41964</v>
      </c>
      <c r="D217" s="850" t="s">
        <v>815</v>
      </c>
      <c r="E217" s="855" t="s">
        <v>203</v>
      </c>
      <c r="F217" s="858">
        <v>1600</v>
      </c>
      <c r="G217" s="858"/>
      <c r="H217" s="855">
        <v>3813</v>
      </c>
      <c r="I217" s="855">
        <v>41</v>
      </c>
      <c r="J217" s="869">
        <v>41967</v>
      </c>
      <c r="K217" s="869">
        <v>41971</v>
      </c>
      <c r="L217" s="874">
        <v>41988</v>
      </c>
    </row>
    <row r="218" spans="2:12" ht="34.5" customHeight="1">
      <c r="B218" s="695">
        <v>667</v>
      </c>
      <c r="C218" s="902" t="s">
        <v>232</v>
      </c>
      <c r="D218" s="903" t="s">
        <v>232</v>
      </c>
      <c r="E218" s="903" t="s">
        <v>905</v>
      </c>
      <c r="F218" s="903" t="s">
        <v>197</v>
      </c>
      <c r="G218" s="903">
        <v>1280</v>
      </c>
      <c r="H218" s="903">
        <v>240</v>
      </c>
      <c r="I218" s="903">
        <v>2919</v>
      </c>
      <c r="J218" s="903">
        <v>10</v>
      </c>
      <c r="K218" s="903">
        <v>41907</v>
      </c>
      <c r="L218" s="903">
        <v>41911</v>
      </c>
    </row>
    <row r="219" spans="2:12" ht="34.5" customHeight="1">
      <c r="B219" s="695">
        <v>668</v>
      </c>
      <c r="C219" s="869">
        <v>41968</v>
      </c>
      <c r="D219" s="850" t="s">
        <v>252</v>
      </c>
      <c r="E219" s="855" t="s">
        <v>195</v>
      </c>
      <c r="F219" s="858">
        <v>640</v>
      </c>
      <c r="G219" s="858">
        <v>200</v>
      </c>
      <c r="H219" s="855">
        <v>3837</v>
      </c>
      <c r="I219" s="855">
        <v>10</v>
      </c>
      <c r="J219" s="869">
        <v>41966</v>
      </c>
      <c r="K219" s="869">
        <v>41968</v>
      </c>
      <c r="L219" s="874">
        <v>41983</v>
      </c>
    </row>
    <row r="220" spans="2:12" ht="34.5" customHeight="1">
      <c r="B220" s="695">
        <v>669</v>
      </c>
      <c r="C220" s="869">
        <v>41969</v>
      </c>
      <c r="D220" s="850" t="s">
        <v>1132</v>
      </c>
      <c r="E220" s="855" t="s">
        <v>195</v>
      </c>
      <c r="F220" s="858">
        <v>4480</v>
      </c>
      <c r="G220" s="858">
        <v>160</v>
      </c>
      <c r="H220" s="855">
        <v>3850</v>
      </c>
      <c r="I220" s="855">
        <v>8</v>
      </c>
      <c r="J220" s="869">
        <v>41971</v>
      </c>
      <c r="K220" s="869">
        <v>41985</v>
      </c>
      <c r="L220" s="874">
        <v>42002</v>
      </c>
    </row>
    <row r="221" spans="2:12" ht="34.5" customHeight="1">
      <c r="B221" s="695">
        <v>670</v>
      </c>
      <c r="C221" s="869">
        <v>41970</v>
      </c>
      <c r="D221" s="850" t="s">
        <v>367</v>
      </c>
      <c r="E221" s="855" t="s">
        <v>198</v>
      </c>
      <c r="F221" s="858">
        <v>640</v>
      </c>
      <c r="G221" s="858">
        <v>150</v>
      </c>
      <c r="H221" s="855">
        <v>3870</v>
      </c>
      <c r="I221" s="855">
        <v>47</v>
      </c>
      <c r="J221" s="869">
        <v>41982</v>
      </c>
      <c r="K221" s="869">
        <v>41983</v>
      </c>
      <c r="L221" s="874">
        <v>41997</v>
      </c>
    </row>
    <row r="222" spans="2:12" ht="34.5" customHeight="1">
      <c r="B222" s="695">
        <v>671</v>
      </c>
      <c r="C222" s="869">
        <v>41970</v>
      </c>
      <c r="D222" s="850" t="s">
        <v>998</v>
      </c>
      <c r="E222" s="855" t="s">
        <v>192</v>
      </c>
      <c r="F222" s="858">
        <v>640</v>
      </c>
      <c r="G222" s="858"/>
      <c r="H222" s="855">
        <v>3871</v>
      </c>
      <c r="I222" s="855">
        <v>47</v>
      </c>
      <c r="J222" s="869">
        <v>41973</v>
      </c>
      <c r="K222" s="869">
        <v>41975</v>
      </c>
      <c r="L222" s="874">
        <v>41990</v>
      </c>
    </row>
    <row r="223" spans="2:12" ht="34.5" customHeight="1">
      <c r="B223" s="695">
        <v>672</v>
      </c>
      <c r="C223" s="869">
        <v>41970</v>
      </c>
      <c r="D223" s="850" t="s">
        <v>1021</v>
      </c>
      <c r="E223" s="855" t="s">
        <v>192</v>
      </c>
      <c r="F223" s="858">
        <v>640</v>
      </c>
      <c r="G223" s="858"/>
      <c r="H223" s="855">
        <v>3872</v>
      </c>
      <c r="I223" s="855">
        <v>47</v>
      </c>
      <c r="J223" s="869">
        <v>41973</v>
      </c>
      <c r="K223" s="869">
        <v>41975</v>
      </c>
      <c r="L223" s="874">
        <v>41990</v>
      </c>
    </row>
    <row r="224" spans="2:12" ht="34.5" customHeight="1">
      <c r="B224" s="695">
        <v>673</v>
      </c>
      <c r="C224" s="869">
        <v>41970</v>
      </c>
      <c r="D224" s="850" t="s">
        <v>367</v>
      </c>
      <c r="E224" s="855" t="s">
        <v>1177</v>
      </c>
      <c r="F224" s="858">
        <v>320</v>
      </c>
      <c r="G224" s="879">
        <v>200</v>
      </c>
      <c r="H224" s="880">
        <v>3873</v>
      </c>
      <c r="I224" s="880">
        <v>47</v>
      </c>
      <c r="J224" s="881">
        <v>41976</v>
      </c>
      <c r="K224" s="881">
        <v>41977</v>
      </c>
      <c r="L224" s="882">
        <v>41992</v>
      </c>
    </row>
    <row r="225" spans="2:12" ht="34.5" customHeight="1">
      <c r="B225" s="695">
        <v>674</v>
      </c>
      <c r="C225" s="869">
        <v>41970</v>
      </c>
      <c r="D225" s="850" t="s">
        <v>998</v>
      </c>
      <c r="E225" s="855" t="s">
        <v>1177</v>
      </c>
      <c r="F225" s="858">
        <v>320</v>
      </c>
      <c r="G225" s="858">
        <v>200</v>
      </c>
      <c r="H225" s="855">
        <v>3874</v>
      </c>
      <c r="I225" s="855">
        <v>47</v>
      </c>
      <c r="J225" s="869">
        <v>41976</v>
      </c>
      <c r="K225" s="869">
        <v>41977</v>
      </c>
      <c r="L225" s="874">
        <v>41992</v>
      </c>
    </row>
    <row r="226" spans="2:12" ht="34.5" customHeight="1">
      <c r="B226" s="695">
        <v>675</v>
      </c>
      <c r="C226" s="869">
        <v>41970</v>
      </c>
      <c r="D226" s="850" t="s">
        <v>878</v>
      </c>
      <c r="E226" s="855" t="s">
        <v>1178</v>
      </c>
      <c r="F226" s="858">
        <v>960</v>
      </c>
      <c r="G226" s="858">
        <v>150</v>
      </c>
      <c r="H226" s="855">
        <v>3875</v>
      </c>
      <c r="I226" s="855">
        <v>23</v>
      </c>
      <c r="J226" s="869">
        <v>41973</v>
      </c>
      <c r="K226" s="869">
        <v>41977</v>
      </c>
      <c r="L226" s="874">
        <v>41992</v>
      </c>
    </row>
    <row r="227" spans="2:12" ht="34.5" customHeight="1">
      <c r="B227" s="695">
        <v>676</v>
      </c>
      <c r="C227" s="869">
        <v>41970</v>
      </c>
      <c r="D227" s="850" t="s">
        <v>938</v>
      </c>
      <c r="E227" s="855" t="s">
        <v>1178</v>
      </c>
      <c r="F227" s="858">
        <v>960</v>
      </c>
      <c r="G227" s="858">
        <v>150</v>
      </c>
      <c r="H227" s="855">
        <v>3876</v>
      </c>
      <c r="I227" s="855">
        <v>23</v>
      </c>
      <c r="J227" s="869">
        <v>41973</v>
      </c>
      <c r="K227" s="869">
        <v>41977</v>
      </c>
      <c r="L227" s="874">
        <v>41992</v>
      </c>
    </row>
    <row r="228" spans="2:12" ht="34.5" customHeight="1">
      <c r="B228" s="695">
        <v>677</v>
      </c>
      <c r="C228" s="869">
        <v>41970</v>
      </c>
      <c r="D228" s="850" t="s">
        <v>922</v>
      </c>
      <c r="E228" s="855" t="s">
        <v>1178</v>
      </c>
      <c r="F228" s="858">
        <v>1280</v>
      </c>
      <c r="G228" s="858">
        <v>150</v>
      </c>
      <c r="H228" s="855">
        <v>3877</v>
      </c>
      <c r="I228" s="855">
        <v>23</v>
      </c>
      <c r="J228" s="869">
        <v>41973</v>
      </c>
      <c r="K228" s="869">
        <v>41978</v>
      </c>
      <c r="L228" s="874">
        <v>41995</v>
      </c>
    </row>
    <row r="229" spans="2:12" ht="34.5" customHeight="1">
      <c r="B229" s="695">
        <v>678</v>
      </c>
      <c r="C229" s="869">
        <v>41970</v>
      </c>
      <c r="D229" s="850" t="s">
        <v>29</v>
      </c>
      <c r="E229" s="855" t="s">
        <v>1178</v>
      </c>
      <c r="F229" s="858">
        <v>1440</v>
      </c>
      <c r="G229" s="858">
        <v>150</v>
      </c>
      <c r="H229" s="855">
        <v>3878</v>
      </c>
      <c r="I229" s="855">
        <v>23</v>
      </c>
      <c r="J229" s="869">
        <v>41973</v>
      </c>
      <c r="K229" s="869">
        <v>41978</v>
      </c>
      <c r="L229" s="874">
        <v>41995</v>
      </c>
    </row>
    <row r="230" spans="2:12" ht="34.5" customHeight="1">
      <c r="B230" s="695">
        <v>679</v>
      </c>
      <c r="C230" s="869">
        <v>41970</v>
      </c>
      <c r="D230" s="850" t="s">
        <v>45</v>
      </c>
      <c r="E230" s="855" t="s">
        <v>1178</v>
      </c>
      <c r="F230" s="858">
        <v>1760</v>
      </c>
      <c r="G230" s="858">
        <v>150</v>
      </c>
      <c r="H230" s="855">
        <v>3879</v>
      </c>
      <c r="I230" s="855">
        <v>23</v>
      </c>
      <c r="J230" s="869">
        <v>41973</v>
      </c>
      <c r="K230" s="869">
        <v>41979</v>
      </c>
      <c r="L230" s="874">
        <v>41995</v>
      </c>
    </row>
    <row r="231" spans="2:12" ht="34.5" customHeight="1">
      <c r="B231" s="695">
        <v>680</v>
      </c>
      <c r="C231" s="869">
        <v>41970</v>
      </c>
      <c r="D231" s="850" t="s">
        <v>1133</v>
      </c>
      <c r="E231" s="855" t="s">
        <v>192</v>
      </c>
      <c r="F231" s="858">
        <v>640</v>
      </c>
      <c r="G231" s="858"/>
      <c r="H231" s="855">
        <v>3784</v>
      </c>
      <c r="I231" s="855">
        <v>47</v>
      </c>
      <c r="J231" s="869">
        <v>41973</v>
      </c>
      <c r="K231" s="869">
        <v>41975</v>
      </c>
      <c r="L231" s="874">
        <v>41990</v>
      </c>
    </row>
    <row r="232" spans="2:12" ht="34.5" customHeight="1">
      <c r="B232" s="695">
        <v>681</v>
      </c>
      <c r="C232" s="869">
        <v>41970</v>
      </c>
      <c r="D232" s="850" t="s">
        <v>1134</v>
      </c>
      <c r="E232" s="855" t="s">
        <v>147</v>
      </c>
      <c r="F232" s="858">
        <v>960</v>
      </c>
      <c r="G232" s="858">
        <v>150</v>
      </c>
      <c r="H232" s="855">
        <v>3922</v>
      </c>
      <c r="I232" s="855">
        <v>2</v>
      </c>
      <c r="J232" s="869">
        <v>41976</v>
      </c>
      <c r="K232" s="869">
        <v>41978</v>
      </c>
      <c r="L232" s="874">
        <v>41995</v>
      </c>
    </row>
    <row r="233" spans="2:12" ht="34.5" customHeight="1">
      <c r="B233" s="695">
        <v>682</v>
      </c>
      <c r="C233" s="869">
        <v>41971</v>
      </c>
      <c r="D233" s="850" t="s">
        <v>985</v>
      </c>
      <c r="E233" s="855" t="s">
        <v>196</v>
      </c>
      <c r="F233" s="858">
        <v>1600</v>
      </c>
      <c r="G233" s="858">
        <v>300</v>
      </c>
      <c r="H233" s="855">
        <v>3914</v>
      </c>
      <c r="I233" s="855">
        <v>23</v>
      </c>
      <c r="J233" s="869">
        <v>41973</v>
      </c>
      <c r="K233" s="869">
        <v>41979</v>
      </c>
      <c r="L233" s="874">
        <v>41995</v>
      </c>
    </row>
    <row r="234" spans="2:12" ht="34.5" customHeight="1">
      <c r="B234" s="695">
        <v>683</v>
      </c>
      <c r="C234" s="869">
        <v>41971</v>
      </c>
      <c r="D234" s="850" t="s">
        <v>44</v>
      </c>
      <c r="E234" s="855" t="s">
        <v>196</v>
      </c>
      <c r="F234" s="858">
        <v>1280</v>
      </c>
      <c r="G234" s="858">
        <v>300</v>
      </c>
      <c r="H234" s="855">
        <v>3915</v>
      </c>
      <c r="I234" s="855">
        <v>23</v>
      </c>
      <c r="J234" s="869">
        <v>41973</v>
      </c>
      <c r="K234" s="869">
        <v>41978</v>
      </c>
      <c r="L234" s="874">
        <v>41995</v>
      </c>
    </row>
    <row r="235" spans="2:12" ht="34.5" customHeight="1">
      <c r="B235" s="695">
        <v>684</v>
      </c>
      <c r="C235" s="869">
        <v>41971</v>
      </c>
      <c r="D235" s="850" t="s">
        <v>987</v>
      </c>
      <c r="E235" s="855" t="s">
        <v>196</v>
      </c>
      <c r="F235" s="858">
        <v>1760</v>
      </c>
      <c r="G235" s="858">
        <v>300</v>
      </c>
      <c r="H235" s="855">
        <v>3916</v>
      </c>
      <c r="I235" s="855">
        <v>23</v>
      </c>
      <c r="J235" s="869">
        <v>41973</v>
      </c>
      <c r="K235" s="869">
        <v>41979</v>
      </c>
      <c r="L235" s="874">
        <v>41995</v>
      </c>
    </row>
    <row r="236" spans="2:12" ht="34.5" customHeight="1">
      <c r="B236" s="695">
        <v>685</v>
      </c>
      <c r="C236" s="881">
        <v>41971</v>
      </c>
      <c r="D236" s="883" t="s">
        <v>939</v>
      </c>
      <c r="E236" s="880" t="s">
        <v>196</v>
      </c>
      <c r="F236" s="879">
        <v>1600</v>
      </c>
      <c r="G236" s="879">
        <v>300</v>
      </c>
      <c r="H236" s="880">
        <v>3919</v>
      </c>
      <c r="I236" s="880">
        <v>23</v>
      </c>
      <c r="J236" s="881">
        <v>41973</v>
      </c>
      <c r="K236" s="881">
        <v>41979</v>
      </c>
      <c r="L236" s="882">
        <v>41995</v>
      </c>
    </row>
    <row r="237" spans="2:12" ht="34.5" customHeight="1">
      <c r="B237" s="695">
        <v>686</v>
      </c>
      <c r="C237" s="869">
        <v>41975</v>
      </c>
      <c r="D237" s="850" t="s">
        <v>983</v>
      </c>
      <c r="E237" s="855" t="s">
        <v>189</v>
      </c>
      <c r="F237" s="858">
        <v>960</v>
      </c>
      <c r="G237" s="858">
        <v>200</v>
      </c>
      <c r="H237" s="855">
        <v>3950</v>
      </c>
      <c r="I237" s="855">
        <v>10</v>
      </c>
      <c r="J237" s="869">
        <v>41977</v>
      </c>
      <c r="K237" s="869">
        <v>41979</v>
      </c>
      <c r="L237" s="874">
        <v>41995</v>
      </c>
    </row>
    <row r="238" spans="2:12" ht="34.5" customHeight="1">
      <c r="B238" s="695">
        <v>687</v>
      </c>
      <c r="C238" s="869">
        <v>41982</v>
      </c>
      <c r="D238" s="850" t="s">
        <v>985</v>
      </c>
      <c r="E238" s="855" t="s">
        <v>202</v>
      </c>
      <c r="F238" s="858">
        <v>1280</v>
      </c>
      <c r="G238" s="858">
        <v>150</v>
      </c>
      <c r="H238" s="855">
        <v>4054</v>
      </c>
      <c r="I238" s="855">
        <v>23</v>
      </c>
      <c r="J238" s="869">
        <v>41982</v>
      </c>
      <c r="K238" s="869">
        <v>41985</v>
      </c>
      <c r="L238" s="874">
        <v>42002</v>
      </c>
    </row>
    <row r="239" spans="2:12" ht="34.5" customHeight="1">
      <c r="B239" s="695">
        <v>688</v>
      </c>
      <c r="C239" s="869">
        <v>41982</v>
      </c>
      <c r="D239" s="850" t="s">
        <v>45</v>
      </c>
      <c r="E239" s="855" t="s">
        <v>202</v>
      </c>
      <c r="F239" s="858">
        <v>1280</v>
      </c>
      <c r="G239" s="858">
        <v>150</v>
      </c>
      <c r="H239" s="855">
        <v>4055</v>
      </c>
      <c r="I239" s="855">
        <v>23</v>
      </c>
      <c r="J239" s="869">
        <v>41982</v>
      </c>
      <c r="K239" s="869">
        <v>41985</v>
      </c>
      <c r="L239" s="874">
        <v>42002</v>
      </c>
    </row>
    <row r="240" spans="2:12" ht="34.5" customHeight="1">
      <c r="B240" s="695">
        <v>689</v>
      </c>
      <c r="C240" s="869">
        <v>41982</v>
      </c>
      <c r="D240" s="850" t="s">
        <v>29</v>
      </c>
      <c r="E240" s="855" t="s">
        <v>190</v>
      </c>
      <c r="F240" s="858">
        <v>1280</v>
      </c>
      <c r="G240" s="858">
        <v>150</v>
      </c>
      <c r="H240" s="855">
        <v>4056</v>
      </c>
      <c r="I240" s="855">
        <v>23</v>
      </c>
      <c r="J240" s="869">
        <v>41981</v>
      </c>
      <c r="K240" s="869">
        <v>41986</v>
      </c>
      <c r="L240" s="874">
        <v>42002</v>
      </c>
    </row>
    <row r="241" spans="2:12" ht="34.5" customHeight="1">
      <c r="B241" s="695">
        <v>690</v>
      </c>
      <c r="C241" s="869">
        <v>41982</v>
      </c>
      <c r="D241" s="850" t="s">
        <v>939</v>
      </c>
      <c r="E241" s="855" t="s">
        <v>190</v>
      </c>
      <c r="F241" s="858">
        <v>960</v>
      </c>
      <c r="G241" s="858">
        <v>150</v>
      </c>
      <c r="H241" s="855">
        <v>4057</v>
      </c>
      <c r="I241" s="855">
        <v>23</v>
      </c>
      <c r="J241" s="869">
        <v>41981</v>
      </c>
      <c r="K241" s="869">
        <v>41985</v>
      </c>
      <c r="L241" s="874">
        <v>42002</v>
      </c>
    </row>
    <row r="242" spans="2:12" ht="34.5" customHeight="1">
      <c r="B242" s="695">
        <v>691</v>
      </c>
      <c r="C242" s="869">
        <v>41982</v>
      </c>
      <c r="D242" s="850" t="s">
        <v>44</v>
      </c>
      <c r="E242" s="855" t="s">
        <v>203</v>
      </c>
      <c r="F242" s="858">
        <v>1120</v>
      </c>
      <c r="G242" s="858">
        <v>150</v>
      </c>
      <c r="H242" s="855">
        <v>4058</v>
      </c>
      <c r="I242" s="855">
        <v>23</v>
      </c>
      <c r="J242" s="869">
        <v>41982</v>
      </c>
      <c r="K242" s="869">
        <v>41985</v>
      </c>
      <c r="L242" s="874">
        <v>42002</v>
      </c>
    </row>
    <row r="243" spans="2:12" ht="34.5" customHeight="1">
      <c r="B243" s="695">
        <v>692</v>
      </c>
      <c r="C243" s="869">
        <v>41982</v>
      </c>
      <c r="D243" s="850" t="s">
        <v>878</v>
      </c>
      <c r="E243" s="855" t="s">
        <v>203</v>
      </c>
      <c r="F243" s="858">
        <v>1280</v>
      </c>
      <c r="G243" s="858">
        <v>150</v>
      </c>
      <c r="H243" s="855">
        <v>4059</v>
      </c>
      <c r="I243" s="855">
        <v>23</v>
      </c>
      <c r="J243" s="869">
        <v>41982</v>
      </c>
      <c r="K243" s="869">
        <v>41985</v>
      </c>
      <c r="L243" s="874">
        <v>42002</v>
      </c>
    </row>
    <row r="244" spans="2:12" ht="34.5" customHeight="1">
      <c r="B244" s="695">
        <v>693</v>
      </c>
      <c r="C244" s="869">
        <v>41982</v>
      </c>
      <c r="D244" s="850" t="s">
        <v>938</v>
      </c>
      <c r="E244" s="855" t="s">
        <v>203</v>
      </c>
      <c r="F244" s="858">
        <v>960</v>
      </c>
      <c r="G244" s="858">
        <v>150</v>
      </c>
      <c r="H244" s="855">
        <v>4060</v>
      </c>
      <c r="I244" s="855">
        <v>23</v>
      </c>
      <c r="J244" s="869">
        <v>41982</v>
      </c>
      <c r="K244" s="869">
        <v>41984</v>
      </c>
      <c r="L244" s="874">
        <v>41999</v>
      </c>
    </row>
    <row r="245" spans="2:12" ht="34.5" customHeight="1">
      <c r="B245" s="695">
        <v>694</v>
      </c>
      <c r="C245" s="869">
        <v>41982</v>
      </c>
      <c r="D245" s="850" t="s">
        <v>922</v>
      </c>
      <c r="E245" s="855" t="s">
        <v>203</v>
      </c>
      <c r="F245" s="858">
        <v>1280</v>
      </c>
      <c r="G245" s="858">
        <v>150</v>
      </c>
      <c r="H245" s="855">
        <v>4061</v>
      </c>
      <c r="I245" s="855">
        <v>23</v>
      </c>
      <c r="J245" s="869">
        <v>41982</v>
      </c>
      <c r="K245" s="869">
        <v>41985</v>
      </c>
      <c r="L245" s="874">
        <v>42002</v>
      </c>
    </row>
    <row r="246" spans="2:12" ht="34.5" customHeight="1">
      <c r="B246" s="695">
        <v>695</v>
      </c>
      <c r="C246" s="869">
        <v>41982</v>
      </c>
      <c r="D246" s="850" t="s">
        <v>915</v>
      </c>
      <c r="E246" s="855" t="s">
        <v>93</v>
      </c>
      <c r="F246" s="858">
        <v>320</v>
      </c>
      <c r="G246" s="858">
        <v>100</v>
      </c>
      <c r="H246" s="855">
        <v>4062</v>
      </c>
      <c r="I246" s="855">
        <v>10</v>
      </c>
      <c r="J246" s="869">
        <v>41985</v>
      </c>
      <c r="K246" s="869">
        <v>41986</v>
      </c>
      <c r="L246" s="874">
        <v>42002</v>
      </c>
    </row>
    <row r="247" spans="2:12" ht="34.5" customHeight="1">
      <c r="B247" s="695">
        <v>696</v>
      </c>
      <c r="C247" s="869">
        <v>41982</v>
      </c>
      <c r="D247" s="850" t="s">
        <v>895</v>
      </c>
      <c r="E247" s="855" t="s">
        <v>93</v>
      </c>
      <c r="F247" s="858">
        <v>480</v>
      </c>
      <c r="G247" s="858"/>
      <c r="H247" s="855">
        <v>4063</v>
      </c>
      <c r="I247" s="855">
        <v>10</v>
      </c>
      <c r="J247" s="869">
        <v>41984</v>
      </c>
      <c r="K247" s="869">
        <v>41986</v>
      </c>
      <c r="L247" s="874">
        <v>42002</v>
      </c>
    </row>
    <row r="248" spans="2:12" ht="34.5" customHeight="1">
      <c r="B248" s="695">
        <v>697</v>
      </c>
      <c r="C248" s="869">
        <v>41982</v>
      </c>
      <c r="D248" s="850" t="s">
        <v>897</v>
      </c>
      <c r="E248" s="855" t="s">
        <v>93</v>
      </c>
      <c r="F248" s="858">
        <v>480</v>
      </c>
      <c r="G248" s="858"/>
      <c r="H248" s="855">
        <v>4064</v>
      </c>
      <c r="I248" s="855">
        <v>10</v>
      </c>
      <c r="J248" s="869">
        <v>41984</v>
      </c>
      <c r="K248" s="869">
        <v>41986</v>
      </c>
      <c r="L248" s="874">
        <v>42002</v>
      </c>
    </row>
    <row r="249" spans="2:12" ht="34.5" customHeight="1">
      <c r="B249" s="695">
        <v>698</v>
      </c>
      <c r="C249" s="869">
        <v>41982</v>
      </c>
      <c r="D249" s="850" t="s">
        <v>1096</v>
      </c>
      <c r="E249" s="855" t="s">
        <v>93</v>
      </c>
      <c r="F249" s="858">
        <v>420</v>
      </c>
      <c r="G249" s="858"/>
      <c r="H249" s="855">
        <v>4065</v>
      </c>
      <c r="I249" s="855">
        <v>10</v>
      </c>
      <c r="J249" s="869">
        <v>41984</v>
      </c>
      <c r="K249" s="869">
        <v>41986</v>
      </c>
      <c r="L249" s="874">
        <v>42002</v>
      </c>
    </row>
    <row r="250" spans="2:12" ht="34.5" customHeight="1">
      <c r="B250" s="695">
        <v>699</v>
      </c>
      <c r="C250" s="869">
        <v>41982</v>
      </c>
      <c r="D250" s="850" t="s">
        <v>1135</v>
      </c>
      <c r="E250" s="855" t="s">
        <v>93</v>
      </c>
      <c r="F250" s="858">
        <v>480</v>
      </c>
      <c r="G250" s="858"/>
      <c r="H250" s="855">
        <v>4066</v>
      </c>
      <c r="I250" s="855">
        <v>10</v>
      </c>
      <c r="J250" s="869">
        <v>41984</v>
      </c>
      <c r="K250" s="869">
        <v>41986</v>
      </c>
      <c r="L250" s="874">
        <v>42002</v>
      </c>
    </row>
    <row r="251" spans="2:12" ht="34.5" customHeight="1">
      <c r="B251" s="695">
        <v>700</v>
      </c>
      <c r="C251" s="869">
        <v>41982</v>
      </c>
      <c r="D251" s="850" t="s">
        <v>1136</v>
      </c>
      <c r="E251" s="855" t="s">
        <v>93</v>
      </c>
      <c r="F251" s="858">
        <v>480</v>
      </c>
      <c r="G251" s="858"/>
      <c r="H251" s="855">
        <v>4067</v>
      </c>
      <c r="I251" s="855">
        <v>10</v>
      </c>
      <c r="J251" s="869">
        <v>41984</v>
      </c>
      <c r="K251" s="869">
        <v>41986</v>
      </c>
      <c r="L251" s="874">
        <v>42002</v>
      </c>
    </row>
    <row r="252" spans="2:12" ht="34.5" customHeight="1">
      <c r="B252" s="695">
        <v>701</v>
      </c>
      <c r="C252" s="869">
        <v>41982</v>
      </c>
      <c r="D252" s="850" t="s">
        <v>913</v>
      </c>
      <c r="E252" s="855" t="s">
        <v>93</v>
      </c>
      <c r="F252" s="858">
        <v>480</v>
      </c>
      <c r="G252" s="858"/>
      <c r="H252" s="855">
        <v>4068</v>
      </c>
      <c r="I252" s="855">
        <v>10</v>
      </c>
      <c r="J252" s="869">
        <v>41985</v>
      </c>
      <c r="K252" s="869">
        <v>41986</v>
      </c>
      <c r="L252" s="874">
        <v>42002</v>
      </c>
    </row>
    <row r="253" spans="2:12" ht="34.5" customHeight="1">
      <c r="B253" s="695">
        <v>702</v>
      </c>
      <c r="C253" s="869">
        <v>41982</v>
      </c>
      <c r="D253" s="850" t="s">
        <v>1137</v>
      </c>
      <c r="E253" s="855" t="s">
        <v>93</v>
      </c>
      <c r="F253" s="858">
        <v>480</v>
      </c>
      <c r="G253" s="858"/>
      <c r="H253" s="855">
        <v>4069</v>
      </c>
      <c r="I253" s="855">
        <v>10</v>
      </c>
      <c r="J253" s="869">
        <v>41985</v>
      </c>
      <c r="K253" s="869">
        <v>41986</v>
      </c>
      <c r="L253" s="874">
        <v>42002</v>
      </c>
    </row>
    <row r="254" spans="2:12" ht="34.5" customHeight="1">
      <c r="B254" s="695">
        <v>703</v>
      </c>
      <c r="C254" s="869">
        <v>41982</v>
      </c>
      <c r="D254" s="850" t="s">
        <v>1138</v>
      </c>
      <c r="E254" s="855" t="s">
        <v>93</v>
      </c>
      <c r="F254" s="858">
        <v>480</v>
      </c>
      <c r="G254" s="858"/>
      <c r="H254" s="855">
        <v>4070</v>
      </c>
      <c r="I254" s="855">
        <v>10</v>
      </c>
      <c r="J254" s="869">
        <v>41984</v>
      </c>
      <c r="K254" s="869">
        <v>41986</v>
      </c>
      <c r="L254" s="874">
        <v>42002</v>
      </c>
    </row>
    <row r="255" spans="2:12" ht="34.5" customHeight="1">
      <c r="B255" s="695">
        <v>704</v>
      </c>
      <c r="C255" s="869">
        <v>41982</v>
      </c>
      <c r="D255" s="850" t="s">
        <v>105</v>
      </c>
      <c r="E255" s="855" t="s">
        <v>93</v>
      </c>
      <c r="F255" s="858">
        <v>480</v>
      </c>
      <c r="G255" s="858"/>
      <c r="H255" s="855">
        <v>4071</v>
      </c>
      <c r="I255" s="855">
        <v>10</v>
      </c>
      <c r="J255" s="869">
        <v>41985</v>
      </c>
      <c r="K255" s="869">
        <v>41986</v>
      </c>
      <c r="L255" s="874">
        <v>42002</v>
      </c>
    </row>
    <row r="256" spans="2:12" ht="34.5" customHeight="1">
      <c r="B256" s="695">
        <v>705</v>
      </c>
      <c r="C256" s="869">
        <v>41982</v>
      </c>
      <c r="D256" s="850" t="s">
        <v>926</v>
      </c>
      <c r="E256" s="855" t="s">
        <v>93</v>
      </c>
      <c r="F256" s="858">
        <v>480</v>
      </c>
      <c r="G256" s="850"/>
      <c r="H256" s="855">
        <v>4072</v>
      </c>
      <c r="I256" s="855">
        <v>10</v>
      </c>
      <c r="J256" s="869">
        <v>41985</v>
      </c>
      <c r="K256" s="869">
        <v>41986</v>
      </c>
      <c r="L256" s="874">
        <v>42002</v>
      </c>
    </row>
    <row r="257" spans="2:12" ht="34.5" customHeight="1">
      <c r="B257" s="695">
        <v>706</v>
      </c>
      <c r="C257" s="869">
        <v>41982</v>
      </c>
      <c r="D257" s="850" t="s">
        <v>1125</v>
      </c>
      <c r="E257" s="855" t="s">
        <v>93</v>
      </c>
      <c r="F257" s="858">
        <v>480</v>
      </c>
      <c r="G257" s="850"/>
      <c r="H257" s="855">
        <v>4073</v>
      </c>
      <c r="I257" s="855">
        <v>10</v>
      </c>
      <c r="J257" s="869">
        <v>41985</v>
      </c>
      <c r="K257" s="869">
        <v>41986</v>
      </c>
      <c r="L257" s="874">
        <v>42002</v>
      </c>
    </row>
    <row r="258" spans="2:12" ht="34.5" customHeight="1">
      <c r="B258" s="695">
        <v>707</v>
      </c>
      <c r="C258" s="869">
        <v>41982</v>
      </c>
      <c r="D258" s="850" t="s">
        <v>1124</v>
      </c>
      <c r="E258" s="855" t="s">
        <v>93</v>
      </c>
      <c r="F258" s="858">
        <v>480</v>
      </c>
      <c r="G258" s="850"/>
      <c r="H258" s="855">
        <v>4074</v>
      </c>
      <c r="I258" s="855">
        <v>10</v>
      </c>
      <c r="J258" s="869">
        <v>41985</v>
      </c>
      <c r="K258" s="869">
        <v>41986</v>
      </c>
      <c r="L258" s="874">
        <v>42002</v>
      </c>
    </row>
    <row r="259" spans="2:12" ht="34.5" customHeight="1">
      <c r="B259" s="695">
        <v>708</v>
      </c>
      <c r="C259" s="869">
        <v>41982</v>
      </c>
      <c r="D259" s="850" t="s">
        <v>1139</v>
      </c>
      <c r="E259" s="855" t="s">
        <v>93</v>
      </c>
      <c r="F259" s="858">
        <v>480</v>
      </c>
      <c r="G259" s="850"/>
      <c r="H259" s="855">
        <v>4075</v>
      </c>
      <c r="I259" s="855">
        <v>10</v>
      </c>
      <c r="J259" s="869">
        <v>41985</v>
      </c>
      <c r="K259" s="869">
        <v>41986</v>
      </c>
      <c r="L259" s="874">
        <v>42002</v>
      </c>
    </row>
    <row r="260" spans="2:12" ht="34.5" customHeight="1">
      <c r="B260" s="695">
        <v>709</v>
      </c>
      <c r="C260" s="869">
        <v>41982</v>
      </c>
      <c r="D260" s="850" t="s">
        <v>1140</v>
      </c>
      <c r="E260" s="855" t="s">
        <v>93</v>
      </c>
      <c r="F260" s="858">
        <v>480</v>
      </c>
      <c r="G260" s="850"/>
      <c r="H260" s="855">
        <v>4076</v>
      </c>
      <c r="I260" s="855">
        <v>10</v>
      </c>
      <c r="J260" s="869">
        <v>41985</v>
      </c>
      <c r="K260" s="869">
        <v>41986</v>
      </c>
      <c r="L260" s="874">
        <v>42002</v>
      </c>
    </row>
    <row r="261" spans="2:12" ht="34.5" customHeight="1">
      <c r="B261" s="695">
        <v>710</v>
      </c>
      <c r="C261" s="869">
        <v>41982</v>
      </c>
      <c r="D261" s="850" t="s">
        <v>907</v>
      </c>
      <c r="E261" s="855" t="s">
        <v>93</v>
      </c>
      <c r="F261" s="858">
        <v>480</v>
      </c>
      <c r="G261" s="858">
        <v>180</v>
      </c>
      <c r="H261" s="855">
        <v>4077</v>
      </c>
      <c r="I261" s="855">
        <v>10</v>
      </c>
      <c r="J261" s="869">
        <v>41984</v>
      </c>
      <c r="K261" s="869">
        <v>41986</v>
      </c>
      <c r="L261" s="874">
        <v>42002</v>
      </c>
    </row>
    <row r="262" spans="2:12" ht="34.5" customHeight="1">
      <c r="B262" s="695">
        <v>711</v>
      </c>
      <c r="C262" s="869">
        <v>41982</v>
      </c>
      <c r="D262" s="850" t="s">
        <v>1120</v>
      </c>
      <c r="E262" s="855" t="s">
        <v>93</v>
      </c>
      <c r="F262" s="858">
        <v>480</v>
      </c>
      <c r="G262" s="858">
        <v>180</v>
      </c>
      <c r="H262" s="855">
        <v>4078</v>
      </c>
      <c r="I262" s="855">
        <v>10</v>
      </c>
      <c r="J262" s="869">
        <v>41984</v>
      </c>
      <c r="K262" s="869">
        <v>41986</v>
      </c>
      <c r="L262" s="874">
        <v>42002</v>
      </c>
    </row>
    <row r="263" spans="2:12" ht="34.5" customHeight="1">
      <c r="B263" s="695">
        <v>712</v>
      </c>
      <c r="C263" s="869">
        <v>41982</v>
      </c>
      <c r="D263" s="850" t="s">
        <v>1025</v>
      </c>
      <c r="E263" s="855" t="s">
        <v>93</v>
      </c>
      <c r="F263" s="858">
        <v>480</v>
      </c>
      <c r="G263" s="858">
        <v>180</v>
      </c>
      <c r="H263" s="855">
        <v>4079</v>
      </c>
      <c r="I263" s="855">
        <v>10</v>
      </c>
      <c r="J263" s="869">
        <v>41984</v>
      </c>
      <c r="K263" s="869">
        <v>41986</v>
      </c>
      <c r="L263" s="874">
        <v>42002</v>
      </c>
    </row>
    <row r="264" spans="2:12" ht="34.5" customHeight="1">
      <c r="B264" s="695">
        <v>713</v>
      </c>
      <c r="C264" s="902" t="s">
        <v>232</v>
      </c>
      <c r="D264" s="903" t="s">
        <v>232</v>
      </c>
      <c r="E264" s="903" t="s">
        <v>905</v>
      </c>
      <c r="F264" s="903" t="s">
        <v>197</v>
      </c>
      <c r="G264" s="903">
        <v>1280</v>
      </c>
      <c r="H264" s="903">
        <v>240</v>
      </c>
      <c r="I264" s="903">
        <v>2919</v>
      </c>
      <c r="J264" s="903">
        <v>10</v>
      </c>
      <c r="K264" s="903">
        <v>41907</v>
      </c>
      <c r="L264" s="903">
        <v>41911</v>
      </c>
    </row>
    <row r="265" spans="2:12" ht="34.5" customHeight="1">
      <c r="B265" s="695">
        <v>714</v>
      </c>
      <c r="C265" s="869">
        <v>41982</v>
      </c>
      <c r="D265" s="850" t="s">
        <v>1008</v>
      </c>
      <c r="E265" s="855" t="s">
        <v>93</v>
      </c>
      <c r="F265" s="858">
        <v>480</v>
      </c>
      <c r="G265" s="858">
        <v>180</v>
      </c>
      <c r="H265" s="855">
        <v>4081</v>
      </c>
      <c r="I265" s="855">
        <v>10</v>
      </c>
      <c r="J265" s="869">
        <v>41984</v>
      </c>
      <c r="K265" s="869">
        <v>41986</v>
      </c>
      <c r="L265" s="874">
        <v>42002</v>
      </c>
    </row>
    <row r="266" spans="2:12" ht="34.5" customHeight="1">
      <c r="B266" s="695">
        <v>715</v>
      </c>
      <c r="C266" s="869">
        <v>41982</v>
      </c>
      <c r="D266" s="850" t="s">
        <v>909</v>
      </c>
      <c r="E266" s="855" t="s">
        <v>93</v>
      </c>
      <c r="F266" s="858">
        <v>480</v>
      </c>
      <c r="G266" s="858">
        <v>180</v>
      </c>
      <c r="H266" s="855">
        <v>4082</v>
      </c>
      <c r="I266" s="855">
        <v>10</v>
      </c>
      <c r="J266" s="869">
        <v>41984</v>
      </c>
      <c r="K266" s="869">
        <v>41986</v>
      </c>
      <c r="L266" s="874">
        <v>42002</v>
      </c>
    </row>
    <row r="267" spans="2:12" ht="34.5" customHeight="1">
      <c r="B267" s="695">
        <v>716</v>
      </c>
      <c r="C267" s="869">
        <v>41982</v>
      </c>
      <c r="D267" s="850" t="s">
        <v>618</v>
      </c>
      <c r="E267" s="855" t="s">
        <v>93</v>
      </c>
      <c r="F267" s="858">
        <v>480</v>
      </c>
      <c r="G267" s="858">
        <v>150</v>
      </c>
      <c r="H267" s="855">
        <v>4083</v>
      </c>
      <c r="I267" s="855">
        <v>10</v>
      </c>
      <c r="J267" s="869">
        <v>41984</v>
      </c>
      <c r="K267" s="869">
        <v>41986</v>
      </c>
      <c r="L267" s="874">
        <v>42002</v>
      </c>
    </row>
    <row r="268" spans="2:12" ht="34.5" customHeight="1">
      <c r="B268" s="695">
        <v>717</v>
      </c>
      <c r="C268" s="869">
        <v>41982</v>
      </c>
      <c r="D268" s="850" t="s">
        <v>1141</v>
      </c>
      <c r="E268" s="855" t="s">
        <v>93</v>
      </c>
      <c r="F268" s="858">
        <v>480</v>
      </c>
      <c r="G268" s="858">
        <v>150</v>
      </c>
      <c r="H268" s="855">
        <v>4084</v>
      </c>
      <c r="I268" s="855">
        <v>10</v>
      </c>
      <c r="J268" s="869">
        <v>41984</v>
      </c>
      <c r="K268" s="869">
        <v>41986</v>
      </c>
      <c r="L268" s="874">
        <v>42002</v>
      </c>
    </row>
    <row r="269" spans="2:12" ht="34.5" customHeight="1">
      <c r="B269" s="695">
        <v>718</v>
      </c>
      <c r="C269" s="869">
        <v>41982</v>
      </c>
      <c r="D269" s="850" t="s">
        <v>1142</v>
      </c>
      <c r="E269" s="855" t="s">
        <v>93</v>
      </c>
      <c r="F269" s="858">
        <v>480</v>
      </c>
      <c r="G269" s="858">
        <v>150</v>
      </c>
      <c r="H269" s="855">
        <v>4085</v>
      </c>
      <c r="I269" s="855">
        <v>10</v>
      </c>
      <c r="J269" s="869">
        <v>41984</v>
      </c>
      <c r="K269" s="869">
        <v>41986</v>
      </c>
      <c r="L269" s="874">
        <v>42002</v>
      </c>
    </row>
    <row r="270" spans="2:12" ht="34.5" customHeight="1">
      <c r="B270" s="695">
        <v>719</v>
      </c>
      <c r="C270" s="869">
        <v>41982</v>
      </c>
      <c r="D270" s="850" t="s">
        <v>1143</v>
      </c>
      <c r="E270" s="855" t="s">
        <v>93</v>
      </c>
      <c r="F270" s="858">
        <v>480</v>
      </c>
      <c r="G270" s="858">
        <v>150</v>
      </c>
      <c r="H270" s="855">
        <v>4086</v>
      </c>
      <c r="I270" s="855">
        <v>10</v>
      </c>
      <c r="J270" s="869">
        <v>41984</v>
      </c>
      <c r="K270" s="869">
        <v>41986</v>
      </c>
      <c r="L270" s="874">
        <v>42002</v>
      </c>
    </row>
    <row r="271" spans="2:12" ht="34.5" customHeight="1">
      <c r="B271" s="695">
        <v>720</v>
      </c>
      <c r="C271" s="869">
        <v>41982</v>
      </c>
      <c r="D271" s="850" t="s">
        <v>1144</v>
      </c>
      <c r="E271" s="855" t="s">
        <v>93</v>
      </c>
      <c r="F271" s="858">
        <v>480</v>
      </c>
      <c r="G271" s="858">
        <v>150</v>
      </c>
      <c r="H271" s="855">
        <v>4087</v>
      </c>
      <c r="I271" s="855">
        <v>10</v>
      </c>
      <c r="J271" s="869">
        <v>41984</v>
      </c>
      <c r="K271" s="869">
        <v>41986</v>
      </c>
      <c r="L271" s="874">
        <v>42002</v>
      </c>
    </row>
    <row r="272" spans="2:12" ht="34.5" customHeight="1">
      <c r="B272" s="695">
        <v>721</v>
      </c>
      <c r="C272" s="869">
        <v>41982</v>
      </c>
      <c r="D272" s="850" t="s">
        <v>106</v>
      </c>
      <c r="E272" s="855" t="s">
        <v>93</v>
      </c>
      <c r="F272" s="858">
        <v>480</v>
      </c>
      <c r="G272" s="858"/>
      <c r="H272" s="855">
        <v>4088</v>
      </c>
      <c r="I272" s="855">
        <v>10</v>
      </c>
      <c r="J272" s="869">
        <v>41984</v>
      </c>
      <c r="K272" s="869">
        <v>41986</v>
      </c>
      <c r="L272" s="874">
        <v>42002</v>
      </c>
    </row>
    <row r="273" spans="2:12" ht="34.5" customHeight="1">
      <c r="B273" s="695">
        <v>722</v>
      </c>
      <c r="C273" s="869">
        <v>41982</v>
      </c>
      <c r="D273" s="850" t="s">
        <v>1145</v>
      </c>
      <c r="E273" s="855" t="s">
        <v>93</v>
      </c>
      <c r="F273" s="858">
        <v>480</v>
      </c>
      <c r="G273" s="858"/>
      <c r="H273" s="855">
        <v>4089</v>
      </c>
      <c r="I273" s="855">
        <v>10</v>
      </c>
      <c r="J273" s="869">
        <v>41984</v>
      </c>
      <c r="K273" s="869">
        <v>41986</v>
      </c>
      <c r="L273" s="874">
        <v>42002</v>
      </c>
    </row>
    <row r="274" spans="2:12" ht="34.5" customHeight="1">
      <c r="B274" s="695">
        <v>723</v>
      </c>
      <c r="C274" s="869">
        <v>41982</v>
      </c>
      <c r="D274" s="850" t="s">
        <v>925</v>
      </c>
      <c r="E274" s="855" t="s">
        <v>93</v>
      </c>
      <c r="F274" s="858">
        <v>480</v>
      </c>
      <c r="G274" s="858"/>
      <c r="H274" s="855">
        <v>4090</v>
      </c>
      <c r="I274" s="855">
        <v>10</v>
      </c>
      <c r="J274" s="869">
        <v>41984</v>
      </c>
      <c r="K274" s="869">
        <v>41986</v>
      </c>
      <c r="L274" s="874">
        <v>42002</v>
      </c>
    </row>
    <row r="275" spans="2:12" ht="34.5" customHeight="1">
      <c r="B275" s="695">
        <v>724</v>
      </c>
      <c r="C275" s="869">
        <v>41982</v>
      </c>
      <c r="D275" s="850" t="s">
        <v>1146</v>
      </c>
      <c r="E275" s="855" t="s">
        <v>93</v>
      </c>
      <c r="F275" s="858">
        <v>480</v>
      </c>
      <c r="G275" s="858"/>
      <c r="H275" s="855">
        <v>4091</v>
      </c>
      <c r="I275" s="855">
        <v>10</v>
      </c>
      <c r="J275" s="869">
        <v>41984</v>
      </c>
      <c r="K275" s="869">
        <v>41986</v>
      </c>
      <c r="L275" s="874">
        <v>42002</v>
      </c>
    </row>
    <row r="276" spans="2:12" ht="34.5" customHeight="1">
      <c r="B276" s="695">
        <v>725</v>
      </c>
      <c r="C276" s="869">
        <v>41982</v>
      </c>
      <c r="D276" s="850" t="s">
        <v>1147</v>
      </c>
      <c r="E276" s="855" t="s">
        <v>93</v>
      </c>
      <c r="F276" s="858">
        <v>480</v>
      </c>
      <c r="G276" s="850"/>
      <c r="H276" s="855">
        <v>4092</v>
      </c>
      <c r="I276" s="855">
        <v>10</v>
      </c>
      <c r="J276" s="869">
        <v>41984</v>
      </c>
      <c r="K276" s="869">
        <v>41986</v>
      </c>
      <c r="L276" s="874">
        <v>42002</v>
      </c>
    </row>
    <row r="277" spans="2:12" ht="34.5" customHeight="1">
      <c r="B277" s="695">
        <v>726</v>
      </c>
      <c r="C277" s="869">
        <v>41982</v>
      </c>
      <c r="D277" s="850" t="s">
        <v>563</v>
      </c>
      <c r="E277" s="855" t="s">
        <v>93</v>
      </c>
      <c r="F277" s="858">
        <v>480</v>
      </c>
      <c r="G277" s="850"/>
      <c r="H277" s="855">
        <v>4093</v>
      </c>
      <c r="I277" s="855">
        <v>10</v>
      </c>
      <c r="J277" s="869">
        <v>41985</v>
      </c>
      <c r="K277" s="869">
        <v>41986</v>
      </c>
      <c r="L277" s="874">
        <v>42002</v>
      </c>
    </row>
    <row r="278" spans="2:12" ht="34.5" customHeight="1">
      <c r="B278" s="695">
        <v>727</v>
      </c>
      <c r="C278" s="869">
        <v>41982</v>
      </c>
      <c r="D278" s="850" t="s">
        <v>917</v>
      </c>
      <c r="E278" s="855" t="s">
        <v>93</v>
      </c>
      <c r="F278" s="858">
        <v>480</v>
      </c>
      <c r="G278" s="850"/>
      <c r="H278" s="855">
        <v>4094</v>
      </c>
      <c r="I278" s="855">
        <v>10</v>
      </c>
      <c r="J278" s="869">
        <v>41984</v>
      </c>
      <c r="K278" s="869">
        <v>41986</v>
      </c>
      <c r="L278" s="874">
        <v>42002</v>
      </c>
    </row>
    <row r="279" spans="2:12" ht="34.5" customHeight="1">
      <c r="B279" s="695">
        <v>728</v>
      </c>
      <c r="C279" s="869">
        <v>41982</v>
      </c>
      <c r="D279" s="850" t="s">
        <v>113</v>
      </c>
      <c r="E279" s="855" t="s">
        <v>93</v>
      </c>
      <c r="F279" s="858">
        <v>480</v>
      </c>
      <c r="G279" s="850"/>
      <c r="H279" s="855">
        <v>4095</v>
      </c>
      <c r="I279" s="855">
        <v>10</v>
      </c>
      <c r="J279" s="869">
        <v>41984</v>
      </c>
      <c r="K279" s="869">
        <v>41986</v>
      </c>
      <c r="L279" s="874">
        <v>42002</v>
      </c>
    </row>
    <row r="280" spans="2:12" ht="34.5" customHeight="1">
      <c r="B280" s="695">
        <v>729</v>
      </c>
      <c r="C280" s="869">
        <v>41982</v>
      </c>
      <c r="D280" s="850" t="s">
        <v>396</v>
      </c>
      <c r="E280" s="855" t="s">
        <v>93</v>
      </c>
      <c r="F280" s="858">
        <v>480</v>
      </c>
      <c r="G280" s="850"/>
      <c r="H280" s="855">
        <v>4096</v>
      </c>
      <c r="I280" s="855">
        <v>10</v>
      </c>
      <c r="J280" s="869">
        <v>41984</v>
      </c>
      <c r="K280" s="869">
        <v>41986</v>
      </c>
      <c r="L280" s="874">
        <v>42002</v>
      </c>
    </row>
    <row r="281" spans="2:12" ht="34.5" customHeight="1">
      <c r="B281" s="695">
        <v>730</v>
      </c>
      <c r="C281" s="869">
        <v>41982</v>
      </c>
      <c r="D281" s="850" t="s">
        <v>1148</v>
      </c>
      <c r="E281" s="855" t="s">
        <v>93</v>
      </c>
      <c r="F281" s="858">
        <v>480</v>
      </c>
      <c r="G281" s="850"/>
      <c r="H281" s="855">
        <v>4097</v>
      </c>
      <c r="I281" s="855">
        <v>10</v>
      </c>
      <c r="J281" s="869">
        <v>41984</v>
      </c>
      <c r="K281" s="869">
        <v>41986</v>
      </c>
      <c r="L281" s="874">
        <v>42002</v>
      </c>
    </row>
    <row r="282" spans="2:12" ht="34.5" customHeight="1">
      <c r="B282" s="695">
        <v>731</v>
      </c>
      <c r="C282" s="869">
        <v>41982</v>
      </c>
      <c r="D282" s="850" t="s">
        <v>624</v>
      </c>
      <c r="E282" s="855" t="s">
        <v>93</v>
      </c>
      <c r="F282" s="858">
        <v>480</v>
      </c>
      <c r="G282" s="850"/>
      <c r="H282" s="855">
        <v>4098</v>
      </c>
      <c r="I282" s="855">
        <v>10</v>
      </c>
      <c r="J282" s="869">
        <v>41984</v>
      </c>
      <c r="K282" s="869">
        <v>41986</v>
      </c>
      <c r="L282" s="874">
        <v>42002</v>
      </c>
    </row>
    <row r="283" spans="2:12" ht="34.5" customHeight="1">
      <c r="B283" s="695">
        <v>732</v>
      </c>
      <c r="C283" s="869">
        <v>41982</v>
      </c>
      <c r="D283" s="850" t="s">
        <v>1149</v>
      </c>
      <c r="E283" s="855" t="s">
        <v>93</v>
      </c>
      <c r="F283" s="858">
        <v>480</v>
      </c>
      <c r="G283" s="850"/>
      <c r="H283" s="855">
        <v>4099</v>
      </c>
      <c r="I283" s="855">
        <v>10</v>
      </c>
      <c r="J283" s="869">
        <v>41984</v>
      </c>
      <c r="K283" s="869">
        <v>41986</v>
      </c>
      <c r="L283" s="874">
        <v>42002</v>
      </c>
    </row>
    <row r="284" spans="2:12" ht="34.5" customHeight="1">
      <c r="B284" s="695">
        <v>733</v>
      </c>
      <c r="C284" s="869">
        <v>41982</v>
      </c>
      <c r="D284" s="850" t="s">
        <v>906</v>
      </c>
      <c r="E284" s="855" t="s">
        <v>93</v>
      </c>
      <c r="F284" s="858">
        <v>480</v>
      </c>
      <c r="G284" s="850"/>
      <c r="H284" s="855">
        <v>4100</v>
      </c>
      <c r="I284" s="855">
        <v>10</v>
      </c>
      <c r="J284" s="869">
        <v>41984</v>
      </c>
      <c r="K284" s="869">
        <v>41986</v>
      </c>
      <c r="L284" s="874">
        <v>42002</v>
      </c>
    </row>
    <row r="285" spans="2:12" ht="34.5" customHeight="1">
      <c r="B285" s="695">
        <v>734</v>
      </c>
      <c r="C285" s="869">
        <v>41982</v>
      </c>
      <c r="D285" s="850" t="s">
        <v>1005</v>
      </c>
      <c r="E285" s="855" t="s">
        <v>93</v>
      </c>
      <c r="F285" s="858">
        <v>480</v>
      </c>
      <c r="G285" s="850"/>
      <c r="H285" s="855">
        <v>4101</v>
      </c>
      <c r="I285" s="855">
        <v>10</v>
      </c>
      <c r="J285" s="869">
        <v>41984</v>
      </c>
      <c r="K285" s="869">
        <v>41986</v>
      </c>
      <c r="L285" s="874">
        <v>42002</v>
      </c>
    </row>
    <row r="286" spans="2:12" ht="34.5" customHeight="1">
      <c r="B286" s="695">
        <v>735</v>
      </c>
      <c r="C286" s="869">
        <v>41982</v>
      </c>
      <c r="D286" s="850" t="s">
        <v>112</v>
      </c>
      <c r="E286" s="855" t="s">
        <v>93</v>
      </c>
      <c r="F286" s="858">
        <v>480</v>
      </c>
      <c r="G286" s="850"/>
      <c r="H286" s="855">
        <v>4102</v>
      </c>
      <c r="I286" s="855">
        <v>10</v>
      </c>
      <c r="J286" s="869">
        <v>41984</v>
      </c>
      <c r="K286" s="869">
        <v>41986</v>
      </c>
      <c r="L286" s="874">
        <v>42002</v>
      </c>
    </row>
    <row r="287" spans="2:12" ht="34.5" customHeight="1">
      <c r="B287" s="695">
        <v>736</v>
      </c>
      <c r="C287" s="869">
        <v>41982</v>
      </c>
      <c r="D287" s="850" t="s">
        <v>918</v>
      </c>
      <c r="E287" s="855" t="s">
        <v>93</v>
      </c>
      <c r="F287" s="858">
        <v>480</v>
      </c>
      <c r="G287" s="850"/>
      <c r="H287" s="855">
        <v>4103</v>
      </c>
      <c r="I287" s="855">
        <v>10</v>
      </c>
      <c r="J287" s="869">
        <v>41984</v>
      </c>
      <c r="K287" s="869">
        <v>41986</v>
      </c>
      <c r="L287" s="874">
        <v>42002</v>
      </c>
    </row>
    <row r="288" spans="2:12" ht="34.5" customHeight="1">
      <c r="B288" s="695">
        <v>737</v>
      </c>
      <c r="C288" s="875" t="s">
        <v>1072</v>
      </c>
      <c r="D288" s="850" t="s">
        <v>1150</v>
      </c>
      <c r="E288" s="855" t="s">
        <v>93</v>
      </c>
      <c r="F288" s="858">
        <v>480</v>
      </c>
      <c r="G288" s="850"/>
      <c r="H288" s="855">
        <v>4104</v>
      </c>
      <c r="I288" s="855">
        <v>10</v>
      </c>
      <c r="J288" s="869">
        <v>41984</v>
      </c>
      <c r="K288" s="869">
        <v>41986</v>
      </c>
      <c r="L288" s="874">
        <v>42002</v>
      </c>
    </row>
    <row r="289" spans="2:12" ht="34.5" customHeight="1">
      <c r="B289" s="695">
        <v>738</v>
      </c>
      <c r="C289" s="876">
        <v>41983</v>
      </c>
      <c r="D289" s="850" t="s">
        <v>59</v>
      </c>
      <c r="E289" s="855" t="s">
        <v>193</v>
      </c>
      <c r="F289" s="858">
        <v>320</v>
      </c>
      <c r="G289" s="850"/>
      <c r="H289" s="855">
        <v>4114</v>
      </c>
      <c r="I289" s="855">
        <v>57</v>
      </c>
      <c r="J289" s="869">
        <v>41992</v>
      </c>
      <c r="K289" s="869">
        <v>41992</v>
      </c>
      <c r="L289" s="874">
        <v>42009</v>
      </c>
    </row>
    <row r="290" spans="2:12" ht="34.5" customHeight="1">
      <c r="B290" s="695">
        <v>739</v>
      </c>
      <c r="C290" s="876">
        <v>41983</v>
      </c>
      <c r="D290" s="850" t="s">
        <v>59</v>
      </c>
      <c r="E290" s="855" t="s">
        <v>193</v>
      </c>
      <c r="F290" s="858">
        <v>320</v>
      </c>
      <c r="G290" s="850"/>
      <c r="H290" s="855">
        <v>4115</v>
      </c>
      <c r="I290" s="855">
        <v>57</v>
      </c>
      <c r="J290" s="869">
        <v>41983</v>
      </c>
      <c r="K290" s="869">
        <v>41984</v>
      </c>
      <c r="L290" s="874">
        <v>41999</v>
      </c>
    </row>
    <row r="291" spans="2:12" ht="34.5" customHeight="1">
      <c r="B291" s="695">
        <v>740</v>
      </c>
      <c r="C291" s="876">
        <v>41983</v>
      </c>
      <c r="D291" s="850" t="s">
        <v>59</v>
      </c>
      <c r="E291" s="855" t="s">
        <v>192</v>
      </c>
      <c r="F291" s="858">
        <v>320</v>
      </c>
      <c r="G291" s="850"/>
      <c r="H291" s="855">
        <v>4112</v>
      </c>
      <c r="I291" s="855">
        <v>58</v>
      </c>
      <c r="J291" s="876">
        <v>41995</v>
      </c>
      <c r="K291" s="876">
        <v>41995</v>
      </c>
      <c r="L291" s="874">
        <v>42010</v>
      </c>
    </row>
    <row r="292" spans="2:12" ht="34.5" customHeight="1">
      <c r="B292" s="695">
        <v>741</v>
      </c>
      <c r="C292" s="876">
        <v>41983</v>
      </c>
      <c r="D292" s="850" t="s">
        <v>59</v>
      </c>
      <c r="E292" s="855" t="s">
        <v>192</v>
      </c>
      <c r="F292" s="858">
        <v>320</v>
      </c>
      <c r="G292" s="850"/>
      <c r="H292" s="855">
        <v>4113</v>
      </c>
      <c r="I292" s="855">
        <v>58</v>
      </c>
      <c r="J292" s="876">
        <v>41988</v>
      </c>
      <c r="K292" s="876">
        <v>41989</v>
      </c>
      <c r="L292" s="874">
        <v>42004</v>
      </c>
    </row>
    <row r="293" spans="2:12" ht="34.5" customHeight="1">
      <c r="B293" s="695">
        <v>742</v>
      </c>
      <c r="C293" s="876">
        <v>41983</v>
      </c>
      <c r="D293" s="850" t="s">
        <v>615</v>
      </c>
      <c r="E293" s="855" t="s">
        <v>93</v>
      </c>
      <c r="F293" s="858">
        <v>2560</v>
      </c>
      <c r="G293" s="850"/>
      <c r="H293" s="855">
        <v>4119</v>
      </c>
      <c r="I293" s="855">
        <v>9</v>
      </c>
      <c r="J293" s="876">
        <v>41981</v>
      </c>
      <c r="K293" s="876">
        <v>41989</v>
      </c>
      <c r="L293" s="874">
        <v>42004</v>
      </c>
    </row>
    <row r="294" spans="2:12" ht="34.5" customHeight="1">
      <c r="B294" s="695">
        <v>743</v>
      </c>
      <c r="C294" s="876">
        <v>41983</v>
      </c>
      <c r="D294" s="850" t="s">
        <v>1151</v>
      </c>
      <c r="E294" s="855" t="s">
        <v>93</v>
      </c>
      <c r="F294" s="858">
        <v>2560</v>
      </c>
      <c r="G294" s="850"/>
      <c r="H294" s="855">
        <v>4120</v>
      </c>
      <c r="I294" s="855">
        <v>9</v>
      </c>
      <c r="J294" s="876">
        <v>41981</v>
      </c>
      <c r="K294" s="876">
        <v>41989</v>
      </c>
      <c r="L294" s="874">
        <v>42004</v>
      </c>
    </row>
    <row r="295" spans="2:12" ht="34.5" customHeight="1">
      <c r="B295" s="695">
        <v>744</v>
      </c>
      <c r="C295" s="876">
        <v>41983</v>
      </c>
      <c r="D295" s="850" t="s">
        <v>1123</v>
      </c>
      <c r="E295" s="855" t="s">
        <v>192</v>
      </c>
      <c r="F295" s="858">
        <v>640</v>
      </c>
      <c r="G295" s="850"/>
      <c r="H295" s="855">
        <v>4121</v>
      </c>
      <c r="I295" s="855">
        <v>10</v>
      </c>
      <c r="J295" s="876" t="s">
        <v>1201</v>
      </c>
      <c r="K295" s="876">
        <v>41989</v>
      </c>
      <c r="L295" s="874">
        <v>42004</v>
      </c>
    </row>
    <row r="296" spans="2:12" ht="34.5" customHeight="1">
      <c r="B296" s="695">
        <v>745</v>
      </c>
      <c r="C296" s="876">
        <v>41983</v>
      </c>
      <c r="D296" s="850" t="s">
        <v>1098</v>
      </c>
      <c r="E296" s="855" t="s">
        <v>193</v>
      </c>
      <c r="F296" s="858">
        <v>640</v>
      </c>
      <c r="G296" s="850"/>
      <c r="H296" s="855">
        <v>4122</v>
      </c>
      <c r="I296" s="855">
        <v>10</v>
      </c>
      <c r="J296" s="876">
        <v>41924</v>
      </c>
      <c r="K296" s="876">
        <v>41985</v>
      </c>
      <c r="L296" s="874">
        <v>42002</v>
      </c>
    </row>
    <row r="297" spans="2:12" ht="34.5" customHeight="1">
      <c r="B297" s="695">
        <v>746</v>
      </c>
      <c r="C297" s="876">
        <v>41983</v>
      </c>
      <c r="D297" s="850" t="s">
        <v>1152</v>
      </c>
      <c r="E297" s="855" t="s">
        <v>93</v>
      </c>
      <c r="F297" s="858">
        <v>4480</v>
      </c>
      <c r="G297" s="850"/>
      <c r="H297" s="855">
        <v>4143</v>
      </c>
      <c r="I297" s="855">
        <v>4</v>
      </c>
      <c r="J297" s="875" t="s">
        <v>1202</v>
      </c>
      <c r="K297" s="876" t="s">
        <v>1218</v>
      </c>
      <c r="L297" s="874">
        <v>42010</v>
      </c>
    </row>
    <row r="298" spans="2:12" ht="34.5" customHeight="1">
      <c r="B298" s="695">
        <v>747</v>
      </c>
      <c r="C298" s="876">
        <v>41983</v>
      </c>
      <c r="D298" s="850" t="s">
        <v>1153</v>
      </c>
      <c r="E298" s="855" t="s">
        <v>93</v>
      </c>
      <c r="F298" s="858">
        <v>2560</v>
      </c>
      <c r="G298" s="850"/>
      <c r="H298" s="855">
        <v>4142</v>
      </c>
      <c r="I298" s="855">
        <v>4</v>
      </c>
      <c r="J298" s="875" t="s">
        <v>1202</v>
      </c>
      <c r="K298" s="876" t="s">
        <v>1209</v>
      </c>
      <c r="L298" s="874">
        <v>42004</v>
      </c>
    </row>
    <row r="299" spans="2:12" ht="34.5" customHeight="1">
      <c r="B299" s="695">
        <v>748</v>
      </c>
      <c r="C299" s="876">
        <v>41983</v>
      </c>
      <c r="D299" s="850" t="s">
        <v>1154</v>
      </c>
      <c r="E299" s="855" t="s">
        <v>93</v>
      </c>
      <c r="F299" s="858">
        <v>4480</v>
      </c>
      <c r="G299" s="850"/>
      <c r="H299" s="855">
        <v>4144</v>
      </c>
      <c r="I299" s="855">
        <v>4</v>
      </c>
      <c r="J299" s="875" t="s">
        <v>1202</v>
      </c>
      <c r="K299" s="876" t="s">
        <v>1218</v>
      </c>
      <c r="L299" s="874">
        <v>42010</v>
      </c>
    </row>
    <row r="300" spans="2:12" ht="34.5" customHeight="1">
      <c r="B300" s="695">
        <v>749</v>
      </c>
      <c r="C300" s="876">
        <v>41983</v>
      </c>
      <c r="D300" s="850" t="s">
        <v>1155</v>
      </c>
      <c r="E300" s="855" t="s">
        <v>93</v>
      </c>
      <c r="F300" s="858">
        <v>4480</v>
      </c>
      <c r="G300" s="850"/>
      <c r="H300" s="855">
        <v>4145</v>
      </c>
      <c r="I300" s="855">
        <v>4</v>
      </c>
      <c r="J300" s="875" t="s">
        <v>1202</v>
      </c>
      <c r="K300" s="876" t="s">
        <v>1218</v>
      </c>
      <c r="L300" s="874">
        <v>42010</v>
      </c>
    </row>
    <row r="301" spans="2:12" ht="34.5" customHeight="1">
      <c r="B301" s="695">
        <v>750</v>
      </c>
      <c r="C301" s="876">
        <v>41983</v>
      </c>
      <c r="D301" s="850" t="s">
        <v>1006</v>
      </c>
      <c r="E301" s="855" t="s">
        <v>93</v>
      </c>
      <c r="F301" s="858">
        <v>4480</v>
      </c>
      <c r="G301" s="858">
        <v>180</v>
      </c>
      <c r="H301" s="855">
        <v>4138</v>
      </c>
      <c r="I301" s="855">
        <v>8</v>
      </c>
      <c r="J301" s="875" t="s">
        <v>1203</v>
      </c>
      <c r="K301" s="876" t="s">
        <v>1219</v>
      </c>
      <c r="L301" s="874">
        <v>42016</v>
      </c>
    </row>
    <row r="302" spans="2:12" ht="34.5" customHeight="1">
      <c r="B302" s="695">
        <v>751</v>
      </c>
      <c r="C302" s="876">
        <v>41983</v>
      </c>
      <c r="D302" s="850" t="s">
        <v>1132</v>
      </c>
      <c r="E302" s="855" t="s">
        <v>1030</v>
      </c>
      <c r="F302" s="858">
        <v>640</v>
      </c>
      <c r="G302" s="858">
        <v>100</v>
      </c>
      <c r="H302" s="855">
        <v>4139</v>
      </c>
      <c r="I302" s="855">
        <v>10</v>
      </c>
      <c r="J302" s="875" t="s">
        <v>1204</v>
      </c>
      <c r="K302" s="876">
        <v>41978</v>
      </c>
      <c r="L302" s="874">
        <v>41995</v>
      </c>
    </row>
    <row r="303" spans="2:12" ht="34.5" customHeight="1">
      <c r="B303" s="695">
        <v>752</v>
      </c>
      <c r="C303" s="876">
        <v>41983</v>
      </c>
      <c r="D303" s="850" t="s">
        <v>1132</v>
      </c>
      <c r="E303" s="855" t="s">
        <v>1030</v>
      </c>
      <c r="F303" s="858">
        <v>4800</v>
      </c>
      <c r="G303" s="858">
        <v>100</v>
      </c>
      <c r="H303" s="855">
        <v>4140</v>
      </c>
      <c r="I303" s="855">
        <v>10</v>
      </c>
      <c r="J303" s="875" t="s">
        <v>1202</v>
      </c>
      <c r="K303" s="876" t="s">
        <v>1219</v>
      </c>
      <c r="L303" s="874">
        <v>42016</v>
      </c>
    </row>
    <row r="304" spans="2:12" ht="34.5" customHeight="1">
      <c r="B304" s="695">
        <v>753</v>
      </c>
      <c r="C304" s="876">
        <v>41983</v>
      </c>
      <c r="D304" s="850" t="s">
        <v>1156</v>
      </c>
      <c r="E304" s="855" t="s">
        <v>204</v>
      </c>
      <c r="F304" s="858">
        <v>320</v>
      </c>
      <c r="G304" s="858"/>
      <c r="H304" s="855">
        <v>4158</v>
      </c>
      <c r="I304" s="855">
        <v>34</v>
      </c>
      <c r="J304" s="876" t="s">
        <v>1205</v>
      </c>
      <c r="K304" s="876" t="s">
        <v>1201</v>
      </c>
      <c r="L304" s="874">
        <v>42003</v>
      </c>
    </row>
    <row r="305" spans="2:12" ht="34.5" customHeight="1">
      <c r="B305" s="695">
        <v>754</v>
      </c>
      <c r="C305" s="876">
        <v>41983</v>
      </c>
      <c r="D305" s="850" t="s">
        <v>905</v>
      </c>
      <c r="E305" s="855" t="s">
        <v>193</v>
      </c>
      <c r="F305" s="858">
        <v>1920</v>
      </c>
      <c r="G305" s="858"/>
      <c r="H305" s="855">
        <v>4166</v>
      </c>
      <c r="I305" s="855">
        <v>10</v>
      </c>
      <c r="J305" s="876" t="s">
        <v>1206</v>
      </c>
      <c r="K305" s="876" t="s">
        <v>1210</v>
      </c>
      <c r="L305" s="874">
        <v>42006</v>
      </c>
    </row>
    <row r="306" spans="2:12" ht="34.5" customHeight="1">
      <c r="B306" s="695">
        <v>755</v>
      </c>
      <c r="C306" s="876">
        <v>41983</v>
      </c>
      <c r="D306" s="850" t="s">
        <v>1153</v>
      </c>
      <c r="E306" s="855" t="s">
        <v>204</v>
      </c>
      <c r="F306" s="858">
        <v>2420</v>
      </c>
      <c r="G306" s="858"/>
      <c r="H306" s="855">
        <v>4165</v>
      </c>
      <c r="I306" s="855">
        <v>10</v>
      </c>
      <c r="J306" s="869" t="s">
        <v>1207</v>
      </c>
      <c r="K306" s="855" t="s">
        <v>1219</v>
      </c>
      <c r="L306" s="874">
        <v>42011</v>
      </c>
    </row>
    <row r="307" spans="2:12" ht="34.5" customHeight="1">
      <c r="B307" s="695">
        <v>756</v>
      </c>
      <c r="C307" s="876">
        <v>41983</v>
      </c>
      <c r="D307" s="850" t="s">
        <v>112</v>
      </c>
      <c r="E307" s="855" t="s">
        <v>193</v>
      </c>
      <c r="F307" s="858">
        <v>960</v>
      </c>
      <c r="G307" s="858">
        <v>70</v>
      </c>
      <c r="H307" s="855">
        <v>4163</v>
      </c>
      <c r="I307" s="855">
        <v>10</v>
      </c>
      <c r="J307" s="855" t="s">
        <v>1201</v>
      </c>
      <c r="K307" s="855" t="s">
        <v>1210</v>
      </c>
      <c r="L307" s="874">
        <v>42006</v>
      </c>
    </row>
    <row r="308" spans="2:12" ht="34.5" customHeight="1">
      <c r="B308" s="695">
        <v>757</v>
      </c>
      <c r="C308" s="876">
        <v>41983</v>
      </c>
      <c r="D308" s="850" t="s">
        <v>485</v>
      </c>
      <c r="E308" s="855" t="s">
        <v>192</v>
      </c>
      <c r="F308" s="858">
        <v>1280</v>
      </c>
      <c r="G308" s="858"/>
      <c r="H308" s="855">
        <v>4164</v>
      </c>
      <c r="I308" s="855">
        <v>10</v>
      </c>
      <c r="J308" s="855" t="s">
        <v>1208</v>
      </c>
      <c r="K308" s="855" t="s">
        <v>1220</v>
      </c>
      <c r="L308" s="874">
        <v>42017</v>
      </c>
    </row>
    <row r="309" spans="2:12" ht="34.5" customHeight="1">
      <c r="B309" s="695">
        <v>758</v>
      </c>
      <c r="C309" s="876">
        <v>41983</v>
      </c>
      <c r="D309" s="850" t="s">
        <v>1157</v>
      </c>
      <c r="E309" s="855" t="s">
        <v>193</v>
      </c>
      <c r="F309" s="858">
        <v>640</v>
      </c>
      <c r="G309" s="858"/>
      <c r="H309" s="855">
        <v>4198</v>
      </c>
      <c r="I309" s="855">
        <v>49</v>
      </c>
      <c r="J309" s="855" t="s">
        <v>1209</v>
      </c>
      <c r="K309" s="855" t="s">
        <v>1207</v>
      </c>
      <c r="L309" s="874">
        <v>42005</v>
      </c>
    </row>
    <row r="310" spans="2:12" ht="34.5" customHeight="1">
      <c r="B310" s="695">
        <v>759</v>
      </c>
      <c r="C310" s="902" t="s">
        <v>232</v>
      </c>
      <c r="D310" s="903" t="s">
        <v>232</v>
      </c>
      <c r="E310" s="903" t="s">
        <v>905</v>
      </c>
      <c r="F310" s="903" t="s">
        <v>197</v>
      </c>
      <c r="G310" s="903">
        <v>1280</v>
      </c>
      <c r="H310" s="903">
        <v>240</v>
      </c>
      <c r="I310" s="903">
        <v>2919</v>
      </c>
      <c r="J310" s="903">
        <v>10</v>
      </c>
      <c r="K310" s="903">
        <v>41907</v>
      </c>
      <c r="L310" s="903">
        <v>41911</v>
      </c>
    </row>
    <row r="311" spans="2:12" ht="34.5" customHeight="1">
      <c r="B311" s="695">
        <v>760</v>
      </c>
      <c r="C311" s="869" t="s">
        <v>1209</v>
      </c>
      <c r="D311" s="850" t="s">
        <v>44</v>
      </c>
      <c r="E311" s="855" t="s">
        <v>147</v>
      </c>
      <c r="F311" s="858">
        <v>640</v>
      </c>
      <c r="G311" s="858">
        <v>150</v>
      </c>
      <c r="H311" s="855">
        <v>4228</v>
      </c>
      <c r="I311" s="855">
        <v>23</v>
      </c>
      <c r="J311" s="855" t="s">
        <v>1205</v>
      </c>
      <c r="K311" s="855" t="s">
        <v>1207</v>
      </c>
      <c r="L311" s="874">
        <v>42005</v>
      </c>
    </row>
    <row r="312" spans="2:12" ht="34.5" customHeight="1">
      <c r="B312" s="695">
        <v>761</v>
      </c>
      <c r="C312" s="869" t="s">
        <v>1209</v>
      </c>
      <c r="D312" s="850" t="s">
        <v>45</v>
      </c>
      <c r="E312" s="855" t="s">
        <v>190</v>
      </c>
      <c r="F312" s="858">
        <v>640</v>
      </c>
      <c r="G312" s="858">
        <v>150</v>
      </c>
      <c r="H312" s="855">
        <v>4227</v>
      </c>
      <c r="I312" s="855">
        <v>23</v>
      </c>
      <c r="J312" s="855" t="s">
        <v>1201</v>
      </c>
      <c r="K312" s="855" t="s">
        <v>1207</v>
      </c>
      <c r="L312" s="874">
        <v>42005</v>
      </c>
    </row>
    <row r="313" spans="2:12" ht="34.5" customHeight="1">
      <c r="B313" s="695">
        <v>762</v>
      </c>
      <c r="C313" s="869" t="s">
        <v>1209</v>
      </c>
      <c r="D313" s="850" t="s">
        <v>29</v>
      </c>
      <c r="E313" s="855" t="s">
        <v>191</v>
      </c>
      <c r="F313" s="858">
        <v>320</v>
      </c>
      <c r="G313" s="858">
        <v>150</v>
      </c>
      <c r="H313" s="855">
        <v>4226</v>
      </c>
      <c r="I313" s="855">
        <v>23</v>
      </c>
      <c r="J313" s="855" t="s">
        <v>1201</v>
      </c>
      <c r="K313" s="855" t="s">
        <v>1209</v>
      </c>
      <c r="L313" s="874">
        <v>42004</v>
      </c>
    </row>
    <row r="314" spans="2:12" ht="34.5" customHeight="1">
      <c r="B314" s="695">
        <v>763</v>
      </c>
      <c r="C314" s="869" t="s">
        <v>1209</v>
      </c>
      <c r="D314" s="850" t="s">
        <v>985</v>
      </c>
      <c r="E314" s="855" t="s">
        <v>147</v>
      </c>
      <c r="F314" s="858">
        <v>1760</v>
      </c>
      <c r="G314" s="858">
        <v>150</v>
      </c>
      <c r="H314" s="855">
        <v>4225</v>
      </c>
      <c r="I314" s="855">
        <v>23</v>
      </c>
      <c r="J314" s="855" t="s">
        <v>1205</v>
      </c>
      <c r="K314" s="855" t="s">
        <v>1221</v>
      </c>
      <c r="L314" s="874">
        <v>42009</v>
      </c>
    </row>
    <row r="315" spans="2:12" ht="34.5" customHeight="1">
      <c r="B315" s="695">
        <v>764</v>
      </c>
      <c r="C315" s="869" t="s">
        <v>1209</v>
      </c>
      <c r="D315" s="850" t="s">
        <v>922</v>
      </c>
      <c r="E315" s="855" t="s">
        <v>147</v>
      </c>
      <c r="F315" s="858">
        <v>1760</v>
      </c>
      <c r="G315" s="858">
        <v>150</v>
      </c>
      <c r="H315" s="855">
        <v>4223</v>
      </c>
      <c r="I315" s="855">
        <v>23</v>
      </c>
      <c r="J315" s="855" t="s">
        <v>1205</v>
      </c>
      <c r="K315" s="855" t="s">
        <v>1221</v>
      </c>
      <c r="L315" s="874">
        <v>42009</v>
      </c>
    </row>
    <row r="316" spans="2:12" ht="34.5" customHeight="1">
      <c r="B316" s="695">
        <v>765</v>
      </c>
      <c r="C316" s="869" t="s">
        <v>1209</v>
      </c>
      <c r="D316" s="850" t="s">
        <v>987</v>
      </c>
      <c r="E316" s="855" t="s">
        <v>147</v>
      </c>
      <c r="F316" s="858">
        <v>1280</v>
      </c>
      <c r="G316" s="858">
        <v>150</v>
      </c>
      <c r="H316" s="855">
        <v>4224</v>
      </c>
      <c r="I316" s="855">
        <v>23</v>
      </c>
      <c r="J316" s="855" t="s">
        <v>1201</v>
      </c>
      <c r="K316" s="855" t="s">
        <v>1222</v>
      </c>
      <c r="L316" s="874">
        <v>42009</v>
      </c>
    </row>
    <row r="317" spans="2:12" ht="34.5" customHeight="1">
      <c r="B317" s="695">
        <v>766</v>
      </c>
      <c r="C317" s="869" t="s">
        <v>1209</v>
      </c>
      <c r="D317" s="850" t="s">
        <v>878</v>
      </c>
      <c r="E317" s="855" t="s">
        <v>1179</v>
      </c>
      <c r="F317" s="858">
        <v>800</v>
      </c>
      <c r="G317" s="858">
        <v>150</v>
      </c>
      <c r="H317" s="855">
        <v>4201</v>
      </c>
      <c r="I317" s="855">
        <v>23</v>
      </c>
      <c r="J317" s="855" t="s">
        <v>1205</v>
      </c>
      <c r="K317" s="855" t="s">
        <v>1207</v>
      </c>
      <c r="L317" s="874">
        <v>42005</v>
      </c>
    </row>
    <row r="318" spans="2:12" ht="34.5" customHeight="1">
      <c r="B318" s="695">
        <v>767</v>
      </c>
      <c r="C318" s="855" t="s">
        <v>1209</v>
      </c>
      <c r="D318" s="850" t="s">
        <v>936</v>
      </c>
      <c r="E318" s="855" t="s">
        <v>1180</v>
      </c>
      <c r="F318" s="858">
        <v>800</v>
      </c>
      <c r="G318" s="858">
        <v>150</v>
      </c>
      <c r="H318" s="855">
        <v>4202</v>
      </c>
      <c r="I318" s="855">
        <v>23</v>
      </c>
      <c r="J318" s="855" t="s">
        <v>1205</v>
      </c>
      <c r="K318" s="855" t="s">
        <v>1207</v>
      </c>
      <c r="L318" s="874">
        <v>42005</v>
      </c>
    </row>
    <row r="319" spans="2:12" ht="34.5" customHeight="1">
      <c r="B319" s="695">
        <v>768</v>
      </c>
      <c r="C319" s="869" t="s">
        <v>1209</v>
      </c>
      <c r="D319" s="850" t="s">
        <v>939</v>
      </c>
      <c r="E319" s="855" t="s">
        <v>1181</v>
      </c>
      <c r="F319" s="858">
        <v>800</v>
      </c>
      <c r="G319" s="858">
        <v>150</v>
      </c>
      <c r="H319" s="855">
        <v>4203</v>
      </c>
      <c r="I319" s="855">
        <v>23</v>
      </c>
      <c r="J319" s="855" t="s">
        <v>1205</v>
      </c>
      <c r="K319" s="855" t="s">
        <v>1207</v>
      </c>
      <c r="L319" s="874">
        <v>42005</v>
      </c>
    </row>
    <row r="320" spans="2:12" ht="34.5" customHeight="1">
      <c r="B320" s="695">
        <v>769</v>
      </c>
      <c r="C320" s="869" t="s">
        <v>1209</v>
      </c>
      <c r="D320" s="850" t="s">
        <v>938</v>
      </c>
      <c r="E320" s="855" t="s">
        <v>1182</v>
      </c>
      <c r="F320" s="858">
        <v>640</v>
      </c>
      <c r="G320" s="858">
        <v>150</v>
      </c>
      <c r="H320" s="855">
        <v>4204</v>
      </c>
      <c r="I320" s="855">
        <v>23</v>
      </c>
      <c r="J320" s="855" t="s">
        <v>1201</v>
      </c>
      <c r="K320" s="855" t="s">
        <v>1207</v>
      </c>
      <c r="L320" s="874">
        <v>42005</v>
      </c>
    </row>
    <row r="321" spans="2:12" ht="34.5" customHeight="1">
      <c r="B321" s="695">
        <v>770</v>
      </c>
      <c r="C321" s="869" t="s">
        <v>1209</v>
      </c>
      <c r="D321" s="850" t="s">
        <v>1126</v>
      </c>
      <c r="E321" s="855" t="s">
        <v>193</v>
      </c>
      <c r="F321" s="858">
        <v>380</v>
      </c>
      <c r="G321" s="858"/>
      <c r="H321" s="855">
        <v>4205</v>
      </c>
      <c r="I321" s="855">
        <v>57</v>
      </c>
      <c r="J321" s="855" t="s">
        <v>1210</v>
      </c>
      <c r="K321" s="855" t="s">
        <v>1210</v>
      </c>
      <c r="L321" s="874">
        <v>42006</v>
      </c>
    </row>
    <row r="322" spans="2:12" ht="34.5" customHeight="1">
      <c r="B322" s="695">
        <v>771</v>
      </c>
      <c r="C322" s="855" t="s">
        <v>1209</v>
      </c>
      <c r="D322" s="850" t="s">
        <v>1016</v>
      </c>
      <c r="E322" s="855" t="s">
        <v>193</v>
      </c>
      <c r="F322" s="858">
        <v>640</v>
      </c>
      <c r="G322" s="858"/>
      <c r="H322" s="855">
        <v>4206</v>
      </c>
      <c r="I322" s="855">
        <v>57</v>
      </c>
      <c r="J322" s="855" t="s">
        <v>1207</v>
      </c>
      <c r="K322" s="855" t="s">
        <v>1210</v>
      </c>
      <c r="L322" s="874">
        <v>42006</v>
      </c>
    </row>
    <row r="323" spans="2:12" ht="34.5" customHeight="1">
      <c r="B323" s="695">
        <v>772</v>
      </c>
      <c r="C323" s="869" t="s">
        <v>1209</v>
      </c>
      <c r="D323" s="850" t="s">
        <v>1103</v>
      </c>
      <c r="E323" s="855" t="s">
        <v>193</v>
      </c>
      <c r="F323" s="858">
        <v>320</v>
      </c>
      <c r="G323" s="858"/>
      <c r="H323" s="855">
        <v>4207</v>
      </c>
      <c r="I323" s="855">
        <v>57</v>
      </c>
      <c r="J323" s="855" t="s">
        <v>1210</v>
      </c>
      <c r="K323" s="855" t="s">
        <v>1210</v>
      </c>
      <c r="L323" s="874">
        <v>42006</v>
      </c>
    </row>
    <row r="324" spans="2:12" ht="34.5" customHeight="1">
      <c r="B324" s="695">
        <v>773</v>
      </c>
      <c r="C324" s="869" t="s">
        <v>1209</v>
      </c>
      <c r="D324" s="850" t="s">
        <v>367</v>
      </c>
      <c r="E324" s="855" t="s">
        <v>193</v>
      </c>
      <c r="F324" s="858">
        <v>960</v>
      </c>
      <c r="G324" s="858"/>
      <c r="H324" s="855">
        <v>4209</v>
      </c>
      <c r="I324" s="855">
        <v>57</v>
      </c>
      <c r="J324" s="855" t="s">
        <v>1209</v>
      </c>
      <c r="K324" s="855" t="s">
        <v>1222</v>
      </c>
      <c r="L324" s="874">
        <v>42009</v>
      </c>
    </row>
    <row r="325" spans="2:12" ht="34.5" customHeight="1">
      <c r="B325" s="695">
        <v>774</v>
      </c>
      <c r="C325" s="869" t="s">
        <v>1209</v>
      </c>
      <c r="D325" s="850" t="s">
        <v>1158</v>
      </c>
      <c r="E325" s="855" t="s">
        <v>193</v>
      </c>
      <c r="F325" s="858">
        <v>320</v>
      </c>
      <c r="G325" s="858"/>
      <c r="H325" s="855">
        <v>4208</v>
      </c>
      <c r="I325" s="855">
        <v>10</v>
      </c>
      <c r="J325" s="855" t="s">
        <v>1210</v>
      </c>
      <c r="K325" s="855" t="s">
        <v>1210</v>
      </c>
      <c r="L325" s="874">
        <v>42006</v>
      </c>
    </row>
    <row r="326" spans="2:12" ht="34.5" customHeight="1">
      <c r="B326" s="695">
        <v>775</v>
      </c>
      <c r="C326" s="855" t="s">
        <v>1209</v>
      </c>
      <c r="D326" s="850" t="s">
        <v>1015</v>
      </c>
      <c r="E326" s="855" t="s">
        <v>193</v>
      </c>
      <c r="F326" s="858">
        <v>640</v>
      </c>
      <c r="G326" s="858"/>
      <c r="H326" s="855">
        <v>4210</v>
      </c>
      <c r="I326" s="855">
        <v>10</v>
      </c>
      <c r="J326" s="855" t="s">
        <v>1207</v>
      </c>
      <c r="K326" s="855" t="s">
        <v>1210</v>
      </c>
      <c r="L326" s="874">
        <v>42006</v>
      </c>
    </row>
    <row r="327" spans="2:12" ht="34.5" customHeight="1">
      <c r="B327" s="695">
        <v>776</v>
      </c>
      <c r="C327" s="869" t="s">
        <v>1209</v>
      </c>
      <c r="D327" s="850" t="s">
        <v>999</v>
      </c>
      <c r="E327" s="855" t="s">
        <v>193</v>
      </c>
      <c r="F327" s="858">
        <v>960</v>
      </c>
      <c r="G327" s="850"/>
      <c r="H327" s="855">
        <v>4211</v>
      </c>
      <c r="I327" s="855">
        <v>10</v>
      </c>
      <c r="J327" s="855" t="s">
        <v>1209</v>
      </c>
      <c r="K327" s="855" t="s">
        <v>1210</v>
      </c>
      <c r="L327" s="874">
        <v>42006</v>
      </c>
    </row>
    <row r="328" spans="2:12" ht="34.5" customHeight="1">
      <c r="B328" s="695">
        <v>777</v>
      </c>
      <c r="C328" s="869" t="s">
        <v>1209</v>
      </c>
      <c r="D328" s="850" t="s">
        <v>1009</v>
      </c>
      <c r="E328" s="855" t="s">
        <v>193</v>
      </c>
      <c r="F328" s="858">
        <v>640</v>
      </c>
      <c r="G328" s="850"/>
      <c r="H328" s="855">
        <v>4212</v>
      </c>
      <c r="I328" s="855">
        <v>10</v>
      </c>
      <c r="J328" s="855" t="s">
        <v>1209</v>
      </c>
      <c r="K328" s="855" t="s">
        <v>1210</v>
      </c>
      <c r="L328" s="874">
        <v>42006</v>
      </c>
    </row>
    <row r="329" spans="2:12" ht="34.5" customHeight="1">
      <c r="B329" s="695">
        <v>778</v>
      </c>
      <c r="C329" s="855" t="s">
        <v>1209</v>
      </c>
      <c r="D329" s="850" t="s">
        <v>1017</v>
      </c>
      <c r="E329" s="855" t="s">
        <v>193</v>
      </c>
      <c r="F329" s="858">
        <v>320</v>
      </c>
      <c r="G329" s="850"/>
      <c r="H329" s="855">
        <v>4213</v>
      </c>
      <c r="I329" s="855">
        <v>10</v>
      </c>
      <c r="J329" s="855" t="s">
        <v>1210</v>
      </c>
      <c r="K329" s="855" t="s">
        <v>1210</v>
      </c>
      <c r="L329" s="874">
        <v>42006</v>
      </c>
    </row>
    <row r="330" spans="2:12" ht="34.5" customHeight="1">
      <c r="B330" s="695">
        <v>779</v>
      </c>
      <c r="C330" s="869" t="s">
        <v>1209</v>
      </c>
      <c r="D330" s="850" t="s">
        <v>1159</v>
      </c>
      <c r="E330" s="855" t="s">
        <v>193</v>
      </c>
      <c r="F330" s="858">
        <v>320</v>
      </c>
      <c r="G330" s="850"/>
      <c r="H330" s="855">
        <v>4214</v>
      </c>
      <c r="I330" s="855">
        <v>10</v>
      </c>
      <c r="J330" s="855" t="s">
        <v>1210</v>
      </c>
      <c r="K330" s="855" t="s">
        <v>1210</v>
      </c>
      <c r="L330" s="874">
        <v>42006</v>
      </c>
    </row>
    <row r="331" spans="2:12" ht="34.5" customHeight="1">
      <c r="B331" s="695">
        <v>780</v>
      </c>
      <c r="C331" s="869" t="s">
        <v>1209</v>
      </c>
      <c r="D331" s="850" t="s">
        <v>7</v>
      </c>
      <c r="E331" s="855" t="s">
        <v>193</v>
      </c>
      <c r="F331" s="858">
        <v>960</v>
      </c>
      <c r="G331" s="850"/>
      <c r="H331" s="855">
        <v>4215</v>
      </c>
      <c r="I331" s="855">
        <v>10</v>
      </c>
      <c r="J331" s="855" t="s">
        <v>1209</v>
      </c>
      <c r="K331" s="855" t="s">
        <v>1210</v>
      </c>
      <c r="L331" s="874">
        <v>42006</v>
      </c>
    </row>
    <row r="332" spans="2:12" ht="34.5" customHeight="1">
      <c r="B332" s="695">
        <v>781</v>
      </c>
      <c r="C332" s="869">
        <v>41990</v>
      </c>
      <c r="D332" s="850" t="s">
        <v>918</v>
      </c>
      <c r="E332" s="855" t="s">
        <v>93</v>
      </c>
      <c r="F332" s="858">
        <v>960</v>
      </c>
      <c r="G332" s="850"/>
      <c r="H332" s="855">
        <v>4243</v>
      </c>
      <c r="I332" s="855">
        <v>10</v>
      </c>
      <c r="J332" s="869">
        <v>41990</v>
      </c>
      <c r="K332" s="869">
        <v>41992</v>
      </c>
      <c r="L332" s="874">
        <v>42009</v>
      </c>
    </row>
    <row r="333" spans="2:12" ht="34.5" customHeight="1">
      <c r="B333" s="695">
        <v>782</v>
      </c>
      <c r="C333" s="869">
        <v>41990</v>
      </c>
      <c r="D333" s="850" t="s">
        <v>396</v>
      </c>
      <c r="E333" s="855" t="s">
        <v>93</v>
      </c>
      <c r="F333" s="858">
        <v>960</v>
      </c>
      <c r="G333" s="850"/>
      <c r="H333" s="855">
        <v>4244</v>
      </c>
      <c r="I333" s="855">
        <v>16</v>
      </c>
      <c r="J333" s="869">
        <v>41990</v>
      </c>
      <c r="K333" s="869">
        <v>41992</v>
      </c>
      <c r="L333" s="874">
        <v>42009</v>
      </c>
    </row>
    <row r="334" spans="2:12" ht="34.5" customHeight="1">
      <c r="B334" s="695">
        <v>783</v>
      </c>
      <c r="C334" s="869">
        <v>41990</v>
      </c>
      <c r="D334" s="850" t="s">
        <v>563</v>
      </c>
      <c r="E334" s="855" t="s">
        <v>93</v>
      </c>
      <c r="F334" s="858">
        <v>960</v>
      </c>
      <c r="G334" s="858"/>
      <c r="H334" s="855">
        <v>4245</v>
      </c>
      <c r="I334" s="855">
        <v>18</v>
      </c>
      <c r="J334" s="869">
        <v>41990</v>
      </c>
      <c r="K334" s="869">
        <v>41992</v>
      </c>
      <c r="L334" s="874">
        <v>42009</v>
      </c>
    </row>
    <row r="335" spans="2:12" ht="34.5" customHeight="1">
      <c r="B335" s="695">
        <v>784</v>
      </c>
      <c r="C335" s="869">
        <v>41990</v>
      </c>
      <c r="D335" s="850" t="s">
        <v>915</v>
      </c>
      <c r="E335" s="855" t="s">
        <v>93</v>
      </c>
      <c r="F335" s="858">
        <v>960</v>
      </c>
      <c r="G335" s="858">
        <v>100</v>
      </c>
      <c r="H335" s="855">
        <v>4242</v>
      </c>
      <c r="I335" s="855">
        <v>10</v>
      </c>
      <c r="J335" s="869">
        <v>41990</v>
      </c>
      <c r="K335" s="869">
        <v>41992</v>
      </c>
      <c r="L335" s="874">
        <v>42009</v>
      </c>
    </row>
    <row r="336" spans="2:12" ht="34.5" customHeight="1">
      <c r="B336" s="695">
        <v>785</v>
      </c>
      <c r="C336" s="869">
        <v>41990</v>
      </c>
      <c r="D336" s="850" t="s">
        <v>917</v>
      </c>
      <c r="E336" s="855" t="s">
        <v>93</v>
      </c>
      <c r="F336" s="858">
        <v>960</v>
      </c>
      <c r="G336" s="858"/>
      <c r="H336" s="855">
        <v>4246</v>
      </c>
      <c r="I336" s="855">
        <v>12</v>
      </c>
      <c r="J336" s="869">
        <v>41989</v>
      </c>
      <c r="K336" s="869">
        <v>41992</v>
      </c>
      <c r="L336" s="874">
        <v>42009</v>
      </c>
    </row>
    <row r="337" spans="2:12" ht="34.5" customHeight="1">
      <c r="B337" s="695">
        <v>786</v>
      </c>
      <c r="C337" s="869">
        <v>41990</v>
      </c>
      <c r="D337" s="850" t="s">
        <v>1160</v>
      </c>
      <c r="E337" s="855" t="s">
        <v>193</v>
      </c>
      <c r="F337" s="858">
        <v>640</v>
      </c>
      <c r="G337" s="858"/>
      <c r="H337" s="855">
        <v>4254</v>
      </c>
      <c r="I337" s="855">
        <v>10</v>
      </c>
      <c r="J337" s="869">
        <v>41989</v>
      </c>
      <c r="K337" s="869">
        <v>41991</v>
      </c>
      <c r="L337" s="874">
        <v>42006</v>
      </c>
    </row>
    <row r="338" spans="2:12" ht="34.5" customHeight="1">
      <c r="B338" s="695">
        <v>787</v>
      </c>
      <c r="C338" s="869">
        <v>41990</v>
      </c>
      <c r="D338" s="850" t="s">
        <v>1161</v>
      </c>
      <c r="E338" s="855" t="s">
        <v>192</v>
      </c>
      <c r="F338" s="858">
        <v>320</v>
      </c>
      <c r="G338" s="858"/>
      <c r="H338" s="855">
        <v>4305</v>
      </c>
      <c r="I338" s="855">
        <v>45</v>
      </c>
      <c r="J338" s="869">
        <v>41995</v>
      </c>
      <c r="K338" s="869">
        <v>41995</v>
      </c>
      <c r="L338" s="874">
        <v>42015</v>
      </c>
    </row>
    <row r="339" spans="2:12" ht="34.5" customHeight="1">
      <c r="B339" s="695">
        <v>788</v>
      </c>
      <c r="C339" s="869">
        <v>41997</v>
      </c>
      <c r="D339" s="850" t="s">
        <v>1016</v>
      </c>
      <c r="E339" s="855" t="s">
        <v>193</v>
      </c>
      <c r="F339" s="858">
        <v>320</v>
      </c>
      <c r="G339" s="850"/>
      <c r="H339" s="855">
        <v>4350</v>
      </c>
      <c r="I339" s="855">
        <v>10</v>
      </c>
      <c r="J339" s="869">
        <v>41992</v>
      </c>
      <c r="K339" s="869">
        <v>41992</v>
      </c>
      <c r="L339" s="874">
        <v>42009</v>
      </c>
    </row>
    <row r="340" spans="2:12" ht="34.5" customHeight="1">
      <c r="B340" s="695">
        <v>789</v>
      </c>
      <c r="C340" s="869">
        <v>41997</v>
      </c>
      <c r="D340" s="850" t="s">
        <v>7</v>
      </c>
      <c r="E340" s="855" t="s">
        <v>193</v>
      </c>
      <c r="F340" s="858">
        <v>320</v>
      </c>
      <c r="G340" s="850"/>
      <c r="H340" s="855">
        <v>4351</v>
      </c>
      <c r="I340" s="855">
        <v>10</v>
      </c>
      <c r="J340" s="869">
        <v>41992</v>
      </c>
      <c r="K340" s="869">
        <v>41992</v>
      </c>
      <c r="L340" s="874">
        <v>42009</v>
      </c>
    </row>
    <row r="341" spans="2:12" ht="34.5" customHeight="1">
      <c r="B341" s="695">
        <v>790</v>
      </c>
      <c r="C341" s="869">
        <v>41999</v>
      </c>
      <c r="D341" s="850" t="s">
        <v>1126</v>
      </c>
      <c r="E341" s="855" t="s">
        <v>192</v>
      </c>
      <c r="F341" s="858">
        <v>570</v>
      </c>
      <c r="G341" s="850"/>
      <c r="H341" s="855">
        <v>4378</v>
      </c>
      <c r="I341" s="855">
        <v>58</v>
      </c>
      <c r="J341" s="869">
        <v>42002</v>
      </c>
      <c r="K341" s="869">
        <v>42003</v>
      </c>
      <c r="L341" s="874">
        <v>42017</v>
      </c>
    </row>
    <row r="342" spans="2:12" ht="34.5" customHeight="1">
      <c r="B342" s="695">
        <v>791</v>
      </c>
      <c r="C342" s="869">
        <v>41999</v>
      </c>
      <c r="D342" s="850" t="s">
        <v>1016</v>
      </c>
      <c r="E342" s="855" t="s">
        <v>192</v>
      </c>
      <c r="F342" s="858">
        <v>800</v>
      </c>
      <c r="G342" s="850"/>
      <c r="H342" s="855">
        <v>4383</v>
      </c>
      <c r="I342" s="855">
        <v>58</v>
      </c>
      <c r="J342" s="869">
        <v>42001</v>
      </c>
      <c r="K342" s="869">
        <v>42003</v>
      </c>
      <c r="L342" s="874">
        <v>42017</v>
      </c>
    </row>
    <row r="343" spans="2:12" ht="34.5" customHeight="1">
      <c r="B343" s="695">
        <v>792</v>
      </c>
      <c r="C343" s="869">
        <v>41999</v>
      </c>
      <c r="D343" s="850" t="s">
        <v>59</v>
      </c>
      <c r="E343" s="855" t="s">
        <v>192</v>
      </c>
      <c r="F343" s="858">
        <v>1280</v>
      </c>
      <c r="G343" s="850"/>
      <c r="H343" s="855">
        <v>4384</v>
      </c>
      <c r="I343" s="855">
        <v>10</v>
      </c>
      <c r="J343" s="869">
        <v>42000</v>
      </c>
      <c r="K343" s="869">
        <v>42003</v>
      </c>
      <c r="L343" s="874">
        <v>42017</v>
      </c>
    </row>
    <row r="344" spans="2:12" ht="34.5" customHeight="1">
      <c r="B344" s="695">
        <v>793</v>
      </c>
      <c r="C344" s="869">
        <v>41999</v>
      </c>
      <c r="D344" s="850" t="s">
        <v>1103</v>
      </c>
      <c r="E344" s="855" t="s">
        <v>192</v>
      </c>
      <c r="F344" s="858">
        <v>320</v>
      </c>
      <c r="G344" s="850"/>
      <c r="H344" s="855">
        <v>4385</v>
      </c>
      <c r="I344" s="855">
        <v>10</v>
      </c>
      <c r="J344" s="869">
        <v>42003</v>
      </c>
      <c r="K344" s="869">
        <v>42003</v>
      </c>
      <c r="L344" s="874">
        <v>42020</v>
      </c>
    </row>
    <row r="345" spans="2:12" ht="34.5" customHeight="1">
      <c r="B345" s="695">
        <v>794</v>
      </c>
      <c r="C345" s="869">
        <v>41999</v>
      </c>
      <c r="D345" s="850" t="s">
        <v>1015</v>
      </c>
      <c r="E345" s="855" t="s">
        <v>192</v>
      </c>
      <c r="F345" s="858">
        <v>640</v>
      </c>
      <c r="G345" s="850"/>
      <c r="H345" s="855">
        <v>4386</v>
      </c>
      <c r="I345" s="855">
        <v>10</v>
      </c>
      <c r="J345" s="869">
        <v>42002</v>
      </c>
      <c r="K345" s="869">
        <v>42003</v>
      </c>
      <c r="L345" s="874">
        <v>42017</v>
      </c>
    </row>
    <row r="346" spans="2:12" ht="34.5" customHeight="1">
      <c r="B346" s="695">
        <v>795</v>
      </c>
      <c r="C346" s="869">
        <v>41999</v>
      </c>
      <c r="D346" s="850" t="s">
        <v>988</v>
      </c>
      <c r="E346" s="855" t="s">
        <v>192</v>
      </c>
      <c r="F346" s="858">
        <v>960</v>
      </c>
      <c r="G346" s="850"/>
      <c r="H346" s="855">
        <v>4387</v>
      </c>
      <c r="I346" s="855">
        <v>10</v>
      </c>
      <c r="J346" s="869">
        <v>42001</v>
      </c>
      <c r="K346" s="869">
        <v>42003</v>
      </c>
      <c r="L346" s="874">
        <v>42020</v>
      </c>
    </row>
    <row r="347" spans="2:12" ht="34.5" customHeight="1">
      <c r="B347" s="695">
        <v>796</v>
      </c>
      <c r="C347" s="869">
        <v>41999</v>
      </c>
      <c r="D347" s="850" t="s">
        <v>1162</v>
      </c>
      <c r="E347" s="855" t="s">
        <v>192</v>
      </c>
      <c r="F347" s="858">
        <v>320</v>
      </c>
      <c r="G347" s="850"/>
      <c r="H347" s="855">
        <v>4388</v>
      </c>
      <c r="I347" s="855">
        <v>10</v>
      </c>
      <c r="J347" s="869">
        <v>42003</v>
      </c>
      <c r="K347" s="869">
        <v>42003</v>
      </c>
      <c r="L347" s="874">
        <v>42017</v>
      </c>
    </row>
    <row r="348" spans="2:12" ht="34.5" customHeight="1">
      <c r="B348" s="695">
        <v>797</v>
      </c>
      <c r="C348" s="869">
        <v>41999</v>
      </c>
      <c r="D348" s="850" t="s">
        <v>367</v>
      </c>
      <c r="E348" s="855" t="s">
        <v>192</v>
      </c>
      <c r="F348" s="858">
        <v>960</v>
      </c>
      <c r="G348" s="850"/>
      <c r="H348" s="855">
        <v>4389</v>
      </c>
      <c r="I348" s="855">
        <v>10</v>
      </c>
      <c r="J348" s="869">
        <v>42001</v>
      </c>
      <c r="K348" s="869">
        <v>42003</v>
      </c>
      <c r="L348" s="874">
        <v>42020</v>
      </c>
    </row>
    <row r="349" spans="2:12" ht="34.5" customHeight="1">
      <c r="B349" s="695">
        <v>798</v>
      </c>
      <c r="C349" s="869">
        <v>41999</v>
      </c>
      <c r="D349" s="850" t="s">
        <v>252</v>
      </c>
      <c r="E349" s="855" t="s">
        <v>192</v>
      </c>
      <c r="F349" s="858">
        <v>320</v>
      </c>
      <c r="G349" s="850"/>
      <c r="H349" s="855">
        <v>4390</v>
      </c>
      <c r="I349" s="855">
        <v>10</v>
      </c>
      <c r="J349" s="869">
        <v>42003</v>
      </c>
      <c r="K349" s="869">
        <v>42003</v>
      </c>
      <c r="L349" s="874">
        <v>42017</v>
      </c>
    </row>
    <row r="350" spans="2:12" ht="34.5" customHeight="1">
      <c r="B350" s="695">
        <v>799</v>
      </c>
      <c r="C350" s="869">
        <v>41999</v>
      </c>
      <c r="D350" s="850" t="s">
        <v>1163</v>
      </c>
      <c r="E350" s="855" t="s">
        <v>192</v>
      </c>
      <c r="F350" s="858">
        <v>1280</v>
      </c>
      <c r="G350" s="850"/>
      <c r="H350" s="855">
        <v>4391</v>
      </c>
      <c r="I350" s="855">
        <v>10</v>
      </c>
      <c r="J350" s="869">
        <v>42000</v>
      </c>
      <c r="K350" s="869">
        <v>42003</v>
      </c>
      <c r="L350" s="874">
        <v>42017</v>
      </c>
    </row>
    <row r="351" spans="2:12" ht="34.5" customHeight="1">
      <c r="B351" s="695">
        <v>800</v>
      </c>
      <c r="C351" s="869">
        <v>41999</v>
      </c>
      <c r="D351" s="850" t="s">
        <v>905</v>
      </c>
      <c r="E351" s="855" t="s">
        <v>192</v>
      </c>
      <c r="F351" s="858">
        <v>960</v>
      </c>
      <c r="G351" s="850"/>
      <c r="H351" s="855">
        <v>4392</v>
      </c>
      <c r="I351" s="855">
        <v>10</v>
      </c>
      <c r="J351" s="869">
        <v>42001</v>
      </c>
      <c r="K351" s="869">
        <v>42003</v>
      </c>
      <c r="L351" s="874">
        <v>42017</v>
      </c>
    </row>
    <row r="352" spans="2:12" ht="34.5" customHeight="1">
      <c r="B352" s="695">
        <v>801</v>
      </c>
      <c r="C352" s="855" t="s">
        <v>1223</v>
      </c>
      <c r="D352" s="850" t="s">
        <v>1113</v>
      </c>
      <c r="E352" s="855" t="s">
        <v>192</v>
      </c>
      <c r="F352" s="858">
        <v>800</v>
      </c>
      <c r="G352" s="858">
        <v>200</v>
      </c>
      <c r="H352" s="855">
        <v>4488</v>
      </c>
      <c r="I352" s="855">
        <v>47</v>
      </c>
      <c r="J352" s="869">
        <v>42008</v>
      </c>
      <c r="K352" s="869">
        <v>42010</v>
      </c>
      <c r="L352" s="850"/>
    </row>
    <row r="353" spans="2:12" ht="34.5" customHeight="1">
      <c r="B353" s="695">
        <v>802</v>
      </c>
      <c r="C353" s="855" t="s">
        <v>1223</v>
      </c>
      <c r="D353" s="850" t="s">
        <v>1164</v>
      </c>
      <c r="E353" s="855" t="s">
        <v>192</v>
      </c>
      <c r="F353" s="858">
        <v>1280</v>
      </c>
      <c r="G353" s="850"/>
      <c r="H353" s="855">
        <v>4489</v>
      </c>
      <c r="I353" s="855">
        <v>10</v>
      </c>
      <c r="J353" s="869">
        <v>42009</v>
      </c>
      <c r="K353" s="869">
        <v>42012</v>
      </c>
      <c r="L353" s="850"/>
    </row>
    <row r="354" spans="2:12" ht="34.5" customHeight="1">
      <c r="B354" s="695">
        <v>803</v>
      </c>
      <c r="C354" s="855" t="s">
        <v>1223</v>
      </c>
      <c r="D354" s="850" t="s">
        <v>1165</v>
      </c>
      <c r="E354" s="855" t="s">
        <v>192</v>
      </c>
      <c r="F354" s="858">
        <v>1280</v>
      </c>
      <c r="G354" s="850"/>
      <c r="H354" s="855">
        <v>4491</v>
      </c>
      <c r="I354" s="855">
        <v>10</v>
      </c>
      <c r="J354" s="869">
        <v>42009</v>
      </c>
      <c r="K354" s="869">
        <v>42012</v>
      </c>
      <c r="L354" s="874">
        <v>42026</v>
      </c>
    </row>
    <row r="355" spans="2:12" ht="34.5" customHeight="1">
      <c r="B355" s="695">
        <v>804</v>
      </c>
      <c r="C355" s="855" t="s">
        <v>1223</v>
      </c>
      <c r="D355" s="850" t="s">
        <v>908</v>
      </c>
      <c r="E355" s="855" t="s">
        <v>195</v>
      </c>
      <c r="F355" s="858">
        <v>1280</v>
      </c>
      <c r="G355" s="850"/>
      <c r="H355" s="855">
        <v>4492</v>
      </c>
      <c r="I355" s="855">
        <v>10</v>
      </c>
      <c r="J355" s="869">
        <v>42009</v>
      </c>
      <c r="K355" s="869">
        <v>42012</v>
      </c>
      <c r="L355" s="874">
        <v>42026</v>
      </c>
    </row>
    <row r="356" spans="2:12" ht="34.5" customHeight="1">
      <c r="B356" s="695">
        <v>805</v>
      </c>
      <c r="C356" s="902" t="s">
        <v>232</v>
      </c>
      <c r="D356" s="903" t="s">
        <v>232</v>
      </c>
      <c r="E356" s="903" t="s">
        <v>905</v>
      </c>
      <c r="F356" s="903" t="s">
        <v>197</v>
      </c>
      <c r="G356" s="903">
        <v>1280</v>
      </c>
      <c r="H356" s="903">
        <v>240</v>
      </c>
      <c r="I356" s="903">
        <v>2919</v>
      </c>
      <c r="J356" s="903">
        <v>10</v>
      </c>
      <c r="K356" s="903">
        <v>41907</v>
      </c>
      <c r="L356" s="903">
        <v>41911</v>
      </c>
    </row>
  </sheetData>
  <sheetProtection/>
  <mergeCells count="7">
    <mergeCell ref="C356:L356"/>
    <mergeCell ref="B1:L1"/>
    <mergeCell ref="B2:L2"/>
    <mergeCell ref="C200:L200"/>
    <mergeCell ref="C218:L218"/>
    <mergeCell ref="C264:L264"/>
    <mergeCell ref="C310:L3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AC74"/>
  <sheetViews>
    <sheetView zoomScalePageLayoutView="0" workbookViewId="0" topLeftCell="A46">
      <selection activeCell="D61" sqref="D61"/>
    </sheetView>
  </sheetViews>
  <sheetFormatPr defaultColWidth="11.421875" defaultRowHeight="15"/>
  <cols>
    <col min="2" max="2" width="6.7109375" style="0" customWidth="1"/>
    <col min="3" max="3" width="16.8515625" style="0" customWidth="1"/>
    <col min="4" max="4" width="26.00390625" style="0" customWidth="1"/>
    <col min="5" max="5" width="13.140625" style="0" customWidth="1"/>
    <col min="6" max="6" width="25.140625" style="0" customWidth="1"/>
    <col min="7" max="7" width="22.7109375" style="1" customWidth="1"/>
    <col min="8" max="8" width="11.57421875" style="1" bestFit="1" customWidth="1"/>
    <col min="9" max="9" width="11.421875" style="1" customWidth="1"/>
    <col min="10" max="10" width="11.421875" style="98" customWidth="1"/>
    <col min="15" max="15" width="20.28125" style="0" customWidth="1"/>
    <col min="16" max="16" width="14.57421875" style="1" customWidth="1"/>
    <col min="17" max="19" width="11.421875" style="1" customWidth="1"/>
    <col min="25" max="26" width="11.421875" style="1" customWidth="1"/>
    <col min="27" max="27" width="32.140625" style="20" customWidth="1"/>
    <col min="28" max="28" width="18.421875" style="0" customWidth="1"/>
  </cols>
  <sheetData>
    <row r="3" spans="2:27" ht="18.75">
      <c r="B3" s="49" t="s">
        <v>267</v>
      </c>
      <c r="C3" s="49"/>
      <c r="D3" s="21"/>
      <c r="E3" s="22"/>
      <c r="F3" s="22"/>
      <c r="G3" s="21"/>
      <c r="H3" s="25"/>
      <c r="I3" s="21"/>
      <c r="J3" s="92"/>
      <c r="K3" s="21"/>
      <c r="L3" s="21"/>
      <c r="M3" s="22"/>
      <c r="N3" s="22"/>
      <c r="O3" s="22"/>
      <c r="P3" s="25"/>
      <c r="Q3" s="25"/>
      <c r="R3" s="21"/>
      <c r="S3" s="21"/>
      <c r="T3" s="22"/>
      <c r="U3" s="22"/>
      <c r="V3" s="25"/>
      <c r="W3" s="21"/>
      <c r="X3" s="22"/>
      <c r="Y3" s="21"/>
      <c r="Z3" s="21"/>
      <c r="AA3" s="23"/>
    </row>
    <row r="4" spans="2:27" ht="18.75">
      <c r="B4" s="49" t="s">
        <v>266</v>
      </c>
      <c r="C4" s="49"/>
      <c r="D4" s="21"/>
      <c r="E4" s="22"/>
      <c r="F4" s="158" t="s">
        <v>279</v>
      </c>
      <c r="G4" s="21"/>
      <c r="H4" s="25"/>
      <c r="I4" s="21"/>
      <c r="J4" s="93"/>
      <c r="K4" s="21"/>
      <c r="L4" s="21"/>
      <c r="M4" s="22"/>
      <c r="N4" s="22"/>
      <c r="O4" s="22"/>
      <c r="P4" s="25"/>
      <c r="Q4" s="25"/>
      <c r="R4" s="21"/>
      <c r="S4" s="21"/>
      <c r="T4" s="22"/>
      <c r="U4" s="22"/>
      <c r="V4" s="25"/>
      <c r="W4" s="21"/>
      <c r="X4" s="22"/>
      <c r="Y4" s="21"/>
      <c r="Z4" s="21"/>
      <c r="AA4" s="23"/>
    </row>
    <row r="5" spans="3:27" ht="15.75" thickBot="1">
      <c r="C5" s="21"/>
      <c r="D5" s="21"/>
      <c r="E5" s="22"/>
      <c r="F5" s="22"/>
      <c r="G5" s="21"/>
      <c r="H5" s="25"/>
      <c r="I5" s="21"/>
      <c r="J5" s="93"/>
      <c r="K5" s="21"/>
      <c r="L5" s="21"/>
      <c r="M5" s="22"/>
      <c r="N5" s="22"/>
      <c r="O5" s="22"/>
      <c r="P5" s="25"/>
      <c r="Q5" s="25"/>
      <c r="R5" s="21"/>
      <c r="S5" s="21"/>
      <c r="T5" s="22"/>
      <c r="U5" s="22"/>
      <c r="V5" s="25"/>
      <c r="W5" s="21"/>
      <c r="X5" s="22"/>
      <c r="Y5" s="21"/>
      <c r="Z5" s="21"/>
      <c r="AA5" s="23"/>
    </row>
    <row r="6" spans="2:28" ht="36" customHeight="1" thickBot="1">
      <c r="B6" s="56" t="s">
        <v>264</v>
      </c>
      <c r="C6" s="56" t="s">
        <v>63</v>
      </c>
      <c r="D6" s="57" t="s">
        <v>64</v>
      </c>
      <c r="E6" s="57" t="s">
        <v>65</v>
      </c>
      <c r="F6" s="58" t="s">
        <v>66</v>
      </c>
      <c r="G6" s="58" t="s">
        <v>67</v>
      </c>
      <c r="H6" s="59" t="s">
        <v>68</v>
      </c>
      <c r="I6" s="60" t="s">
        <v>69</v>
      </c>
      <c r="J6" s="94" t="s">
        <v>70</v>
      </c>
      <c r="K6" s="58" t="s">
        <v>71</v>
      </c>
      <c r="L6" s="58" t="s">
        <v>72</v>
      </c>
      <c r="M6" s="58" t="s">
        <v>73</v>
      </c>
      <c r="N6" s="58" t="s">
        <v>74</v>
      </c>
      <c r="O6" s="58" t="s">
        <v>75</v>
      </c>
      <c r="P6" s="59" t="s">
        <v>76</v>
      </c>
      <c r="Q6" s="59" t="s">
        <v>77</v>
      </c>
      <c r="R6" s="58" t="s">
        <v>79</v>
      </c>
      <c r="S6" s="61" t="s">
        <v>78</v>
      </c>
      <c r="T6" s="61" t="s">
        <v>63</v>
      </c>
      <c r="V6" s="58" t="s">
        <v>63</v>
      </c>
      <c r="W6" s="59" t="s">
        <v>80</v>
      </c>
      <c r="X6" s="58" t="s">
        <v>81</v>
      </c>
      <c r="Y6" s="58" t="s">
        <v>83</v>
      </c>
      <c r="Z6" s="58" t="s">
        <v>84</v>
      </c>
      <c r="AA6" s="58" t="s">
        <v>85</v>
      </c>
      <c r="AB6" s="62" t="s">
        <v>268</v>
      </c>
    </row>
    <row r="7" spans="2:28" ht="51.75">
      <c r="B7" s="150">
        <v>1</v>
      </c>
      <c r="C7" s="151">
        <v>40941</v>
      </c>
      <c r="D7" s="28">
        <v>24</v>
      </c>
      <c r="E7" s="29"/>
      <c r="F7" s="29" t="s">
        <v>148</v>
      </c>
      <c r="G7" s="28" t="s">
        <v>210</v>
      </c>
      <c r="H7" s="30">
        <v>540</v>
      </c>
      <c r="I7" s="28">
        <v>204</v>
      </c>
      <c r="J7" s="95">
        <v>24</v>
      </c>
      <c r="K7" s="31">
        <v>40955</v>
      </c>
      <c r="L7" s="31">
        <v>40955</v>
      </c>
      <c r="M7" s="488">
        <v>40963</v>
      </c>
      <c r="N7" s="54">
        <v>40959</v>
      </c>
      <c r="O7" s="29" t="s">
        <v>187</v>
      </c>
      <c r="P7" s="30">
        <v>498</v>
      </c>
      <c r="Q7" s="30">
        <v>42</v>
      </c>
      <c r="R7" s="140">
        <v>20120112</v>
      </c>
      <c r="S7" s="122">
        <v>50240460</v>
      </c>
      <c r="T7" s="124">
        <v>40969</v>
      </c>
      <c r="V7" s="141">
        <v>40981</v>
      </c>
      <c r="W7" s="30">
        <f aca="true" t="shared" si="0" ref="W7:W17">SUM(P7:Q7)</f>
        <v>540</v>
      </c>
      <c r="X7" s="30">
        <f aca="true" t="shared" si="1" ref="X7:X20">SUM(H7-W7)</f>
        <v>0</v>
      </c>
      <c r="Y7" s="121" t="s">
        <v>142</v>
      </c>
      <c r="Z7" s="28" t="s">
        <v>165</v>
      </c>
      <c r="AA7" s="28" t="s">
        <v>164</v>
      </c>
      <c r="AB7" s="144" t="s">
        <v>260</v>
      </c>
    </row>
    <row r="8" spans="2:28" ht="40.5" customHeight="1">
      <c r="B8" s="152">
        <v>2</v>
      </c>
      <c r="C8" s="107">
        <v>40945</v>
      </c>
      <c r="D8" s="33">
        <v>25</v>
      </c>
      <c r="E8" s="2"/>
      <c r="F8" s="34" t="s">
        <v>149</v>
      </c>
      <c r="G8" s="33" t="s">
        <v>150</v>
      </c>
      <c r="H8" s="36">
        <v>1980</v>
      </c>
      <c r="I8" s="50">
        <v>232</v>
      </c>
      <c r="J8" s="97">
        <v>24</v>
      </c>
      <c r="K8" s="37">
        <v>40947</v>
      </c>
      <c r="L8" s="37">
        <v>40957</v>
      </c>
      <c r="M8" s="489">
        <v>40966</v>
      </c>
      <c r="N8" s="39">
        <v>40962</v>
      </c>
      <c r="O8" s="34" t="s">
        <v>213</v>
      </c>
      <c r="P8" s="36">
        <v>1047.75</v>
      </c>
      <c r="Q8" s="36">
        <v>932.25</v>
      </c>
      <c r="R8" s="108">
        <v>20120092</v>
      </c>
      <c r="S8" s="50">
        <v>50855090</v>
      </c>
      <c r="T8" s="132">
        <v>40959</v>
      </c>
      <c r="V8" s="108" t="s">
        <v>230</v>
      </c>
      <c r="W8" s="36">
        <f t="shared" si="0"/>
        <v>1980</v>
      </c>
      <c r="X8" s="36">
        <f t="shared" si="1"/>
        <v>0</v>
      </c>
      <c r="Y8" s="2" t="s">
        <v>142</v>
      </c>
      <c r="Z8" s="33" t="s">
        <v>165</v>
      </c>
      <c r="AA8" s="33">
        <v>451</v>
      </c>
      <c r="AB8" s="145" t="s">
        <v>260</v>
      </c>
    </row>
    <row r="9" spans="2:28" ht="45" customHeight="1" thickBot="1">
      <c r="B9" s="152">
        <v>3</v>
      </c>
      <c r="C9" s="107">
        <v>40945</v>
      </c>
      <c r="D9" s="33">
        <v>26</v>
      </c>
      <c r="E9" s="2"/>
      <c r="F9" s="34" t="s">
        <v>151</v>
      </c>
      <c r="G9" s="33" t="s">
        <v>152</v>
      </c>
      <c r="H9" s="36">
        <v>360</v>
      </c>
      <c r="I9" s="50">
        <v>231</v>
      </c>
      <c r="J9" s="97">
        <v>14</v>
      </c>
      <c r="K9" s="37">
        <v>40946</v>
      </c>
      <c r="L9" s="37">
        <v>40947</v>
      </c>
      <c r="M9" s="489">
        <v>40955</v>
      </c>
      <c r="N9" s="39">
        <v>40984</v>
      </c>
      <c r="O9" s="34" t="s">
        <v>247</v>
      </c>
      <c r="P9" s="36">
        <v>360</v>
      </c>
      <c r="Q9" s="36" t="s">
        <v>154</v>
      </c>
      <c r="R9" s="36" t="s">
        <v>154</v>
      </c>
      <c r="S9" s="36" t="s">
        <v>154</v>
      </c>
      <c r="T9" s="36" t="s">
        <v>154</v>
      </c>
      <c r="V9" s="36" t="s">
        <v>154</v>
      </c>
      <c r="W9" s="36">
        <f t="shared" si="0"/>
        <v>360</v>
      </c>
      <c r="X9" s="36">
        <f t="shared" si="1"/>
        <v>0</v>
      </c>
      <c r="Y9" s="2" t="s">
        <v>142</v>
      </c>
      <c r="Z9" s="33" t="s">
        <v>143</v>
      </c>
      <c r="AA9" s="50">
        <v>450</v>
      </c>
      <c r="AB9" s="145" t="s">
        <v>261</v>
      </c>
    </row>
    <row r="10" spans="1:29" ht="103.5" thickBot="1">
      <c r="A10" s="262"/>
      <c r="B10" s="152">
        <v>4</v>
      </c>
      <c r="C10" s="107">
        <v>40949</v>
      </c>
      <c r="D10" s="33">
        <v>27</v>
      </c>
      <c r="E10" s="2"/>
      <c r="F10" s="53" t="s">
        <v>160</v>
      </c>
      <c r="G10" s="100" t="s">
        <v>161</v>
      </c>
      <c r="H10" s="55">
        <v>5160.96</v>
      </c>
      <c r="I10" s="50">
        <v>362</v>
      </c>
      <c r="J10" s="97">
        <v>18</v>
      </c>
      <c r="K10" s="37">
        <v>40971</v>
      </c>
      <c r="L10" s="37">
        <v>40978</v>
      </c>
      <c r="M10" s="489">
        <v>40994</v>
      </c>
      <c r="N10" s="103">
        <v>40991</v>
      </c>
      <c r="O10" s="2" t="s">
        <v>257</v>
      </c>
      <c r="P10" s="36">
        <v>3843.46</v>
      </c>
      <c r="Q10" s="36">
        <v>1317.5</v>
      </c>
      <c r="R10" s="106" t="s">
        <v>262</v>
      </c>
      <c r="S10" s="50">
        <v>51137092</v>
      </c>
      <c r="T10" s="132">
        <v>40991</v>
      </c>
      <c r="V10" s="106" t="s">
        <v>262</v>
      </c>
      <c r="W10" s="36">
        <f t="shared" si="0"/>
        <v>5160.96</v>
      </c>
      <c r="X10" s="36">
        <f t="shared" si="1"/>
        <v>0</v>
      </c>
      <c r="Y10" s="2" t="s">
        <v>142</v>
      </c>
      <c r="Z10" s="50" t="s">
        <v>165</v>
      </c>
      <c r="AA10" s="50">
        <v>604</v>
      </c>
      <c r="AB10" s="145" t="s">
        <v>260</v>
      </c>
      <c r="AC10" s="139" t="s">
        <v>248</v>
      </c>
    </row>
    <row r="11" spans="1:28" ht="36.75" customHeight="1">
      <c r="A11" s="262"/>
      <c r="B11" s="152">
        <v>5</v>
      </c>
      <c r="C11" s="107">
        <v>40954</v>
      </c>
      <c r="D11" s="33">
        <v>28</v>
      </c>
      <c r="E11" s="2"/>
      <c r="F11" s="53" t="s">
        <v>162</v>
      </c>
      <c r="G11" s="100" t="s">
        <v>163</v>
      </c>
      <c r="H11" s="55">
        <v>180</v>
      </c>
      <c r="I11" s="50">
        <v>353</v>
      </c>
      <c r="J11" s="97">
        <v>24</v>
      </c>
      <c r="K11" s="37">
        <v>40962</v>
      </c>
      <c r="L11" s="37">
        <v>40962</v>
      </c>
      <c r="M11" s="489">
        <v>40970</v>
      </c>
      <c r="N11" s="103">
        <v>40967</v>
      </c>
      <c r="O11" s="2" t="s">
        <v>216</v>
      </c>
      <c r="P11" s="36">
        <v>180</v>
      </c>
      <c r="Q11" s="50" t="s">
        <v>154</v>
      </c>
      <c r="R11" s="50" t="s">
        <v>154</v>
      </c>
      <c r="S11" s="50" t="s">
        <v>154</v>
      </c>
      <c r="T11" s="50" t="s">
        <v>154</v>
      </c>
      <c r="V11" s="50" t="s">
        <v>154</v>
      </c>
      <c r="W11" s="36">
        <f t="shared" si="0"/>
        <v>180</v>
      </c>
      <c r="X11" s="36">
        <f t="shared" si="1"/>
        <v>0</v>
      </c>
      <c r="Y11" s="2" t="s">
        <v>142</v>
      </c>
      <c r="Z11" s="33" t="s">
        <v>165</v>
      </c>
      <c r="AA11" s="50">
        <v>572</v>
      </c>
      <c r="AB11" s="145" t="s">
        <v>260</v>
      </c>
    </row>
    <row r="12" spans="2:28" ht="15" hidden="1">
      <c r="B12" s="152">
        <v>6</v>
      </c>
      <c r="C12" s="107">
        <v>40961</v>
      </c>
      <c r="D12" s="33">
        <v>29</v>
      </c>
      <c r="E12" s="2"/>
      <c r="F12" s="53" t="s">
        <v>208</v>
      </c>
      <c r="G12" s="100" t="s">
        <v>209</v>
      </c>
      <c r="H12" s="55">
        <v>360</v>
      </c>
      <c r="I12" s="50">
        <v>412</v>
      </c>
      <c r="J12" s="97">
        <v>14</v>
      </c>
      <c r="K12" s="37">
        <v>40963</v>
      </c>
      <c r="L12" s="37">
        <v>40965</v>
      </c>
      <c r="M12" s="489">
        <v>40973</v>
      </c>
      <c r="N12" s="109" t="s">
        <v>232</v>
      </c>
      <c r="O12" s="109" t="s">
        <v>232</v>
      </c>
      <c r="P12" s="109" t="s">
        <v>232</v>
      </c>
      <c r="Q12" s="109" t="s">
        <v>232</v>
      </c>
      <c r="R12" s="109" t="s">
        <v>232</v>
      </c>
      <c r="S12" s="109" t="s">
        <v>232</v>
      </c>
      <c r="T12" s="109" t="s">
        <v>232</v>
      </c>
      <c r="V12" s="109" t="s">
        <v>232</v>
      </c>
      <c r="W12" s="110">
        <f t="shared" si="0"/>
        <v>0</v>
      </c>
      <c r="X12" s="110">
        <f t="shared" si="1"/>
        <v>360</v>
      </c>
      <c r="Y12" s="2"/>
      <c r="Z12" s="33"/>
      <c r="AA12" s="50"/>
      <c r="AB12" s="146"/>
    </row>
    <row r="13" spans="2:28" ht="38.25" customHeight="1">
      <c r="B13" s="152">
        <v>6</v>
      </c>
      <c r="C13" s="107">
        <v>40962</v>
      </c>
      <c r="D13" s="33">
        <v>30</v>
      </c>
      <c r="E13" s="2"/>
      <c r="F13" s="53" t="s">
        <v>162</v>
      </c>
      <c r="G13" s="100" t="s">
        <v>212</v>
      </c>
      <c r="H13" s="55">
        <v>180</v>
      </c>
      <c r="I13" s="50">
        <v>414</v>
      </c>
      <c r="J13" s="97">
        <v>24</v>
      </c>
      <c r="K13" s="37">
        <v>40955</v>
      </c>
      <c r="L13" s="37">
        <v>40955</v>
      </c>
      <c r="M13" s="489">
        <v>40963</v>
      </c>
      <c r="N13" s="103">
        <v>40959</v>
      </c>
      <c r="O13" s="2" t="s">
        <v>214</v>
      </c>
      <c r="P13" s="36">
        <v>180</v>
      </c>
      <c r="Q13" s="50" t="s">
        <v>154</v>
      </c>
      <c r="R13" s="50" t="s">
        <v>154</v>
      </c>
      <c r="S13" s="50" t="s">
        <v>154</v>
      </c>
      <c r="T13" s="50" t="s">
        <v>154</v>
      </c>
      <c r="V13" s="50" t="s">
        <v>154</v>
      </c>
      <c r="W13" s="36">
        <f t="shared" si="0"/>
        <v>180</v>
      </c>
      <c r="X13" s="36">
        <f t="shared" si="1"/>
        <v>0</v>
      </c>
      <c r="Y13" s="2" t="s">
        <v>142</v>
      </c>
      <c r="Z13" s="33" t="s">
        <v>165</v>
      </c>
      <c r="AA13" s="50">
        <v>645</v>
      </c>
      <c r="AB13" s="145" t="s">
        <v>260</v>
      </c>
    </row>
    <row r="14" spans="2:28" ht="44.25" customHeight="1">
      <c r="B14" s="152">
        <v>7</v>
      </c>
      <c r="C14" s="107">
        <v>40962</v>
      </c>
      <c r="D14" s="33">
        <v>31</v>
      </c>
      <c r="E14" s="2"/>
      <c r="F14" s="34" t="s">
        <v>148</v>
      </c>
      <c r="G14" s="104" t="s">
        <v>211</v>
      </c>
      <c r="H14" s="55">
        <v>180</v>
      </c>
      <c r="I14" s="50">
        <v>415</v>
      </c>
      <c r="J14" s="97">
        <v>24</v>
      </c>
      <c r="K14" s="37" t="s">
        <v>154</v>
      </c>
      <c r="L14" s="37" t="s">
        <v>154</v>
      </c>
      <c r="M14" s="487" t="s">
        <v>154</v>
      </c>
      <c r="N14" s="37" t="s">
        <v>154</v>
      </c>
      <c r="O14" s="37" t="s">
        <v>154</v>
      </c>
      <c r="P14" s="36">
        <v>180</v>
      </c>
      <c r="Q14" s="37" t="s">
        <v>154</v>
      </c>
      <c r="R14" s="37" t="s">
        <v>154</v>
      </c>
      <c r="S14" s="37" t="s">
        <v>154</v>
      </c>
      <c r="T14" s="37" t="s">
        <v>154</v>
      </c>
      <c r="V14" s="37" t="s">
        <v>154</v>
      </c>
      <c r="W14" s="36">
        <f t="shared" si="0"/>
        <v>180</v>
      </c>
      <c r="X14" s="36">
        <f t="shared" si="1"/>
        <v>0</v>
      </c>
      <c r="Y14" s="2" t="s">
        <v>142</v>
      </c>
      <c r="Z14" s="33" t="s">
        <v>165</v>
      </c>
      <c r="AA14" s="50">
        <v>646</v>
      </c>
      <c r="AB14" s="145" t="s">
        <v>260</v>
      </c>
    </row>
    <row r="15" spans="2:28" ht="26.25">
      <c r="B15" s="152">
        <v>9</v>
      </c>
      <c r="C15" s="107">
        <v>40966</v>
      </c>
      <c r="D15" s="33">
        <v>32</v>
      </c>
      <c r="E15" s="2"/>
      <c r="F15" s="34" t="s">
        <v>215</v>
      </c>
      <c r="G15" s="104" t="s">
        <v>211</v>
      </c>
      <c r="H15" s="55">
        <v>116.4</v>
      </c>
      <c r="I15" s="50">
        <v>432</v>
      </c>
      <c r="J15" s="97">
        <v>19</v>
      </c>
      <c r="K15" s="37"/>
      <c r="L15" s="37" t="s">
        <v>154</v>
      </c>
      <c r="M15" s="487" t="s">
        <v>154</v>
      </c>
      <c r="N15" s="37" t="s">
        <v>154</v>
      </c>
      <c r="O15" s="37" t="s">
        <v>154</v>
      </c>
      <c r="P15" s="36">
        <v>116.4</v>
      </c>
      <c r="Q15" s="37" t="s">
        <v>154</v>
      </c>
      <c r="R15" s="37" t="s">
        <v>154</v>
      </c>
      <c r="S15" s="37" t="s">
        <v>154</v>
      </c>
      <c r="T15" s="37" t="s">
        <v>154</v>
      </c>
      <c r="V15" s="37" t="s">
        <v>154</v>
      </c>
      <c r="W15" s="36">
        <f t="shared" si="0"/>
        <v>116.4</v>
      </c>
      <c r="X15" s="36">
        <f t="shared" si="1"/>
        <v>0</v>
      </c>
      <c r="Y15" s="2"/>
      <c r="Z15" s="50"/>
      <c r="AA15" s="50"/>
      <c r="AB15" s="147"/>
    </row>
    <row r="16" spans="2:28" ht="33" customHeight="1">
      <c r="B16" s="152">
        <v>8</v>
      </c>
      <c r="C16" s="107">
        <v>40968</v>
      </c>
      <c r="D16" s="33">
        <v>33</v>
      </c>
      <c r="E16" s="2"/>
      <c r="F16" s="34" t="s">
        <v>162</v>
      </c>
      <c r="G16" s="104" t="s">
        <v>217</v>
      </c>
      <c r="H16" s="55">
        <v>180</v>
      </c>
      <c r="I16" s="50">
        <v>429</v>
      </c>
      <c r="J16" s="97">
        <v>24</v>
      </c>
      <c r="K16" s="103">
        <v>40973</v>
      </c>
      <c r="L16" s="103">
        <v>40973</v>
      </c>
      <c r="M16" s="489">
        <v>40981</v>
      </c>
      <c r="N16" s="103">
        <v>40975</v>
      </c>
      <c r="O16" s="2" t="s">
        <v>234</v>
      </c>
      <c r="P16" s="36">
        <v>180</v>
      </c>
      <c r="Q16" s="50" t="s">
        <v>154</v>
      </c>
      <c r="R16" s="50" t="s">
        <v>154</v>
      </c>
      <c r="S16" s="50" t="s">
        <v>154</v>
      </c>
      <c r="T16" s="50" t="s">
        <v>154</v>
      </c>
      <c r="V16" s="50" t="s">
        <v>154</v>
      </c>
      <c r="W16" s="36">
        <f t="shared" si="0"/>
        <v>180</v>
      </c>
      <c r="X16" s="36">
        <f t="shared" si="1"/>
        <v>0</v>
      </c>
      <c r="Y16" s="50" t="s">
        <v>142</v>
      </c>
      <c r="Z16" s="50" t="s">
        <v>165</v>
      </c>
      <c r="AA16" s="50">
        <v>759</v>
      </c>
      <c r="AB16" s="145" t="s">
        <v>261</v>
      </c>
    </row>
    <row r="17" spans="2:28" ht="47.25" customHeight="1" thickBot="1">
      <c r="B17" s="152">
        <v>9</v>
      </c>
      <c r="C17" s="107">
        <v>40968</v>
      </c>
      <c r="D17" s="33">
        <v>34</v>
      </c>
      <c r="E17" s="2"/>
      <c r="F17" s="34" t="s">
        <v>218</v>
      </c>
      <c r="G17" s="104" t="s">
        <v>206</v>
      </c>
      <c r="H17" s="55">
        <v>1800</v>
      </c>
      <c r="I17" s="50">
        <v>430</v>
      </c>
      <c r="J17" s="97">
        <v>43</v>
      </c>
      <c r="K17" s="103">
        <v>40973</v>
      </c>
      <c r="L17" s="103">
        <v>40982</v>
      </c>
      <c r="M17" s="489">
        <v>40990</v>
      </c>
      <c r="N17" s="103">
        <v>40990</v>
      </c>
      <c r="O17" s="2" t="s">
        <v>256</v>
      </c>
      <c r="P17" s="36">
        <v>1190.4</v>
      </c>
      <c r="Q17" s="36">
        <v>609.6</v>
      </c>
      <c r="R17" s="106" t="s">
        <v>262</v>
      </c>
      <c r="S17" s="50">
        <v>45115560</v>
      </c>
      <c r="T17" s="132">
        <v>40983</v>
      </c>
      <c r="V17" s="106" t="s">
        <v>262</v>
      </c>
      <c r="W17" s="36">
        <f t="shared" si="0"/>
        <v>1800</v>
      </c>
      <c r="X17" s="36">
        <f t="shared" si="1"/>
        <v>0</v>
      </c>
      <c r="Y17" s="2" t="s">
        <v>142</v>
      </c>
      <c r="Z17" s="50" t="s">
        <v>165</v>
      </c>
      <c r="AA17" s="50">
        <v>771</v>
      </c>
      <c r="AB17" s="145" t="s">
        <v>260</v>
      </c>
    </row>
    <row r="18" spans="2:29" s="221" customFormat="1" ht="39" customHeight="1" thickBot="1">
      <c r="B18" s="206">
        <v>10</v>
      </c>
      <c r="C18" s="197">
        <v>40968</v>
      </c>
      <c r="D18" s="198">
        <v>35</v>
      </c>
      <c r="E18" s="207"/>
      <c r="F18" s="208" t="s">
        <v>219</v>
      </c>
      <c r="G18" s="200" t="s">
        <v>204</v>
      </c>
      <c r="H18" s="201">
        <v>2700</v>
      </c>
      <c r="I18" s="199">
        <v>431</v>
      </c>
      <c r="J18" s="203">
        <v>47</v>
      </c>
      <c r="K18" s="209">
        <v>40968</v>
      </c>
      <c r="L18" s="209">
        <v>40983</v>
      </c>
      <c r="M18" s="490">
        <v>40991</v>
      </c>
      <c r="N18" s="209">
        <v>40990</v>
      </c>
      <c r="O18" s="354" t="s">
        <v>249</v>
      </c>
      <c r="P18" s="204">
        <v>2259.7</v>
      </c>
      <c r="Q18" s="204">
        <v>440.3</v>
      </c>
      <c r="R18" s="355" t="s">
        <v>262</v>
      </c>
      <c r="S18" s="199">
        <v>50421217</v>
      </c>
      <c r="T18" s="233">
        <v>40989</v>
      </c>
      <c r="V18" s="355" t="s">
        <v>262</v>
      </c>
      <c r="W18" s="204">
        <f>SUM(P18:Q18)</f>
        <v>2700</v>
      </c>
      <c r="X18" s="204">
        <f t="shared" si="1"/>
        <v>0</v>
      </c>
      <c r="Y18" s="207" t="s">
        <v>142</v>
      </c>
      <c r="Z18" s="199" t="s">
        <v>165</v>
      </c>
      <c r="AA18" s="199">
        <v>760</v>
      </c>
      <c r="AB18" s="195" t="s">
        <v>284</v>
      </c>
      <c r="AC18" s="356"/>
    </row>
    <row r="19" spans="2:28" ht="24.75" customHeight="1">
      <c r="B19" s="152">
        <v>11</v>
      </c>
      <c r="C19" s="107">
        <v>40968</v>
      </c>
      <c r="D19" s="33">
        <v>36</v>
      </c>
      <c r="E19" s="2"/>
      <c r="F19" s="34" t="s">
        <v>220</v>
      </c>
      <c r="G19" s="104" t="s">
        <v>199</v>
      </c>
      <c r="H19" s="55">
        <v>360</v>
      </c>
      <c r="I19" s="50">
        <v>437</v>
      </c>
      <c r="J19" s="97">
        <v>15</v>
      </c>
      <c r="K19" s="103">
        <v>40975</v>
      </c>
      <c r="L19" s="103">
        <v>40977</v>
      </c>
      <c r="M19" s="489">
        <v>40987</v>
      </c>
      <c r="N19" s="103">
        <v>40981</v>
      </c>
      <c r="O19" s="2" t="s">
        <v>237</v>
      </c>
      <c r="P19" s="36">
        <v>360</v>
      </c>
      <c r="Q19" s="50" t="s">
        <v>154</v>
      </c>
      <c r="R19" s="50" t="s">
        <v>154</v>
      </c>
      <c r="S19" s="50" t="s">
        <v>154</v>
      </c>
      <c r="T19" s="50" t="s">
        <v>154</v>
      </c>
      <c r="V19" s="50" t="s">
        <v>154</v>
      </c>
      <c r="W19" s="36">
        <f>SUM(P19:Q19)</f>
        <v>360</v>
      </c>
      <c r="X19" s="36">
        <f t="shared" si="1"/>
        <v>0</v>
      </c>
      <c r="Y19" s="2" t="s">
        <v>142</v>
      </c>
      <c r="Z19" s="50" t="s">
        <v>165</v>
      </c>
      <c r="AA19" s="50">
        <v>765</v>
      </c>
      <c r="AB19" s="145" t="s">
        <v>261</v>
      </c>
    </row>
    <row r="20" spans="2:28" ht="24" customHeight="1" thickBot="1">
      <c r="B20" s="153">
        <v>12</v>
      </c>
      <c r="C20" s="154">
        <v>40968</v>
      </c>
      <c r="D20" s="89">
        <v>37</v>
      </c>
      <c r="E20" s="125"/>
      <c r="F20" s="90" t="s">
        <v>265</v>
      </c>
      <c r="G20" s="126" t="s">
        <v>199</v>
      </c>
      <c r="H20" s="127">
        <v>360</v>
      </c>
      <c r="I20" s="128">
        <v>438</v>
      </c>
      <c r="J20" s="129">
        <v>15</v>
      </c>
      <c r="K20" s="130">
        <v>40975</v>
      </c>
      <c r="L20" s="130">
        <v>40977</v>
      </c>
      <c r="M20" s="491">
        <v>40987</v>
      </c>
      <c r="N20" s="130">
        <v>40981</v>
      </c>
      <c r="O20" s="125" t="s">
        <v>237</v>
      </c>
      <c r="P20" s="85">
        <v>360</v>
      </c>
      <c r="Q20" s="128" t="s">
        <v>154</v>
      </c>
      <c r="R20" s="128" t="s">
        <v>154</v>
      </c>
      <c r="S20" s="128" t="s">
        <v>154</v>
      </c>
      <c r="T20" s="128" t="s">
        <v>154</v>
      </c>
      <c r="V20" s="128" t="s">
        <v>154</v>
      </c>
      <c r="W20" s="85">
        <f>SUM(P20:Q20)</f>
        <v>360</v>
      </c>
      <c r="X20" s="85">
        <f t="shared" si="1"/>
        <v>0</v>
      </c>
      <c r="Y20" s="125" t="s">
        <v>142</v>
      </c>
      <c r="Z20" s="128" t="s">
        <v>165</v>
      </c>
      <c r="AA20" s="128">
        <v>764</v>
      </c>
      <c r="AB20" s="148" t="s">
        <v>261</v>
      </c>
    </row>
    <row r="21" spans="8:23" ht="15.75" thickBot="1">
      <c r="H21" s="134">
        <f>SUM(H7:H20)</f>
        <v>14457.359999999999</v>
      </c>
      <c r="P21" s="135">
        <f>SUM(P7:P20)</f>
        <v>10755.71</v>
      </c>
      <c r="Q21" s="136">
        <f>SUM(Q7:Q20)</f>
        <v>3341.65</v>
      </c>
      <c r="V21" s="137">
        <f>SUM(W7:W20)</f>
        <v>14097.359999999999</v>
      </c>
      <c r="W21" s="138">
        <f>SUM(X7:X20)</f>
        <v>360</v>
      </c>
    </row>
    <row r="22" ht="15">
      <c r="C22" s="142" t="s">
        <v>263</v>
      </c>
    </row>
    <row r="23" ht="15">
      <c r="C23" s="143" t="s">
        <v>270</v>
      </c>
    </row>
    <row r="26" spans="3:7" ht="23.25">
      <c r="C26" s="83" t="s">
        <v>99</v>
      </c>
      <c r="D26" s="83" t="s">
        <v>94</v>
      </c>
      <c r="E26" s="84" t="s">
        <v>95</v>
      </c>
      <c r="F26" s="83" t="s">
        <v>144</v>
      </c>
      <c r="G26" s="83" t="s">
        <v>145</v>
      </c>
    </row>
    <row r="27" spans="3:7" ht="15">
      <c r="C27" s="16">
        <f>SUM(H21)</f>
        <v>14457.359999999999</v>
      </c>
      <c r="D27" s="16">
        <f>SUM(P21)</f>
        <v>10755.71</v>
      </c>
      <c r="E27" s="2">
        <v>2720.1</v>
      </c>
      <c r="F27" s="16">
        <f>SUM(Q21)</f>
        <v>3341.65</v>
      </c>
      <c r="G27" s="16">
        <f>SUM(W21)</f>
        <v>360</v>
      </c>
    </row>
    <row r="28" spans="3:7" ht="15">
      <c r="C28" s="3"/>
      <c r="D28" s="4"/>
      <c r="E28" s="4"/>
      <c r="F28" s="5"/>
      <c r="G28" s="5"/>
    </row>
    <row r="29" spans="3:7" ht="15">
      <c r="C29" s="6"/>
      <c r="D29" s="7"/>
      <c r="E29" s="7"/>
      <c r="F29" s="8"/>
      <c r="G29" s="101"/>
    </row>
    <row r="30" spans="3:7" ht="15">
      <c r="C30" s="9"/>
      <c r="D30" s="9"/>
      <c r="E30" s="9"/>
      <c r="F30" s="9"/>
      <c r="G30" s="5"/>
    </row>
    <row r="31" spans="3:7" ht="15">
      <c r="C31" s="11"/>
      <c r="D31" s="10" t="s">
        <v>96</v>
      </c>
      <c r="E31" s="12"/>
      <c r="F31" s="12"/>
      <c r="G31" s="19"/>
    </row>
    <row r="32" spans="3:7" ht="15">
      <c r="C32" s="13"/>
      <c r="D32" s="10" t="s">
        <v>97</v>
      </c>
      <c r="E32" s="10"/>
      <c r="F32" s="10"/>
      <c r="G32" s="102"/>
    </row>
    <row r="33" spans="3:7" ht="15">
      <c r="C33" s="14"/>
      <c r="D33" s="10" t="s">
        <v>98</v>
      </c>
      <c r="E33" s="10"/>
      <c r="F33" s="10"/>
      <c r="G33" s="102"/>
    </row>
    <row r="38" spans="3:23" ht="18.75">
      <c r="C38" s="49" t="s">
        <v>272</v>
      </c>
      <c r="D38" s="1"/>
      <c r="H38" s="17"/>
      <c r="K38" s="1"/>
      <c r="L38" s="1"/>
      <c r="P38" s="17"/>
      <c r="Q38" s="17"/>
      <c r="V38" s="17"/>
      <c r="W38" s="1"/>
    </row>
    <row r="39" spans="3:27" ht="18.75">
      <c r="C39" s="49" t="s">
        <v>273</v>
      </c>
      <c r="D39" s="21"/>
      <c r="E39" s="22"/>
      <c r="F39" s="158" t="s">
        <v>280</v>
      </c>
      <c r="G39" s="21"/>
      <c r="H39" s="25"/>
      <c r="I39" s="21"/>
      <c r="J39" s="93"/>
      <c r="K39" s="21"/>
      <c r="L39" s="21"/>
      <c r="M39" s="22"/>
      <c r="N39" s="22"/>
      <c r="O39" s="22"/>
      <c r="P39" s="25"/>
      <c r="Q39" s="25"/>
      <c r="R39" s="21"/>
      <c r="S39" s="21"/>
      <c r="T39" s="22"/>
      <c r="U39" s="22"/>
      <c r="V39" s="25"/>
      <c r="W39" s="21"/>
      <c r="X39" s="22"/>
      <c r="Y39" s="21"/>
      <c r="Z39" s="21"/>
      <c r="AA39" s="23"/>
    </row>
    <row r="40" spans="3:27" ht="15.75" thickBot="1">
      <c r="C40" s="21"/>
      <c r="D40" s="21"/>
      <c r="E40" s="22"/>
      <c r="F40" s="22"/>
      <c r="G40" s="21"/>
      <c r="H40" s="25"/>
      <c r="I40" s="21"/>
      <c r="J40" s="93"/>
      <c r="K40" s="21"/>
      <c r="L40" s="21"/>
      <c r="M40" s="22"/>
      <c r="N40" s="22"/>
      <c r="O40" s="22"/>
      <c r="P40" s="25"/>
      <c r="Q40" s="25"/>
      <c r="R40" s="21"/>
      <c r="S40" s="21"/>
      <c r="T40" s="22"/>
      <c r="U40" s="22"/>
      <c r="V40" s="25"/>
      <c r="W40" s="21"/>
      <c r="X40" s="22"/>
      <c r="Y40" s="21"/>
      <c r="Z40" s="21"/>
      <c r="AA40" s="23"/>
    </row>
    <row r="41" spans="3:28" ht="27" thickBot="1">
      <c r="C41" s="111" t="s">
        <v>63</v>
      </c>
      <c r="D41" s="112" t="s">
        <v>91</v>
      </c>
      <c r="E41" s="170" t="s">
        <v>65</v>
      </c>
      <c r="F41" s="172" t="s">
        <v>66</v>
      </c>
      <c r="G41" s="173" t="s">
        <v>188</v>
      </c>
      <c r="H41" s="174" t="s">
        <v>68</v>
      </c>
      <c r="I41" s="175" t="s">
        <v>69</v>
      </c>
      <c r="J41" s="176" t="s">
        <v>70</v>
      </c>
      <c r="K41" s="173" t="s">
        <v>71</v>
      </c>
      <c r="L41" s="173" t="s">
        <v>72</v>
      </c>
      <c r="M41" s="173" t="s">
        <v>73</v>
      </c>
      <c r="N41" s="173" t="s">
        <v>74</v>
      </c>
      <c r="O41" s="173" t="s">
        <v>75</v>
      </c>
      <c r="P41" s="174" t="s">
        <v>76</v>
      </c>
      <c r="Q41" s="174" t="s">
        <v>77</v>
      </c>
      <c r="R41" s="173" t="s">
        <v>79</v>
      </c>
      <c r="S41" s="177" t="s">
        <v>78</v>
      </c>
      <c r="T41" s="177" t="s">
        <v>63</v>
      </c>
      <c r="U41" s="173" t="s">
        <v>79</v>
      </c>
      <c r="V41" s="173" t="s">
        <v>63</v>
      </c>
      <c r="W41" s="174" t="s">
        <v>80</v>
      </c>
      <c r="X41" s="173" t="s">
        <v>81</v>
      </c>
      <c r="Y41" s="173" t="s">
        <v>83</v>
      </c>
      <c r="Z41" s="173" t="s">
        <v>84</v>
      </c>
      <c r="AA41" s="173" t="s">
        <v>85</v>
      </c>
      <c r="AB41" s="178" t="s">
        <v>268</v>
      </c>
    </row>
    <row r="42" spans="3:28" ht="26.25">
      <c r="C42" s="68">
        <v>40960</v>
      </c>
      <c r="D42" s="69">
        <v>2</v>
      </c>
      <c r="E42" s="161"/>
      <c r="F42" s="166" t="s">
        <v>168</v>
      </c>
      <c r="G42" s="33" t="s">
        <v>189</v>
      </c>
      <c r="H42" s="36">
        <v>760</v>
      </c>
      <c r="I42" s="33">
        <v>372</v>
      </c>
      <c r="J42" s="96">
        <v>7</v>
      </c>
      <c r="K42" s="37">
        <v>40967</v>
      </c>
      <c r="L42" s="37">
        <v>40970</v>
      </c>
      <c r="M42" s="37">
        <v>40973</v>
      </c>
      <c r="N42" s="39">
        <v>40975</v>
      </c>
      <c r="O42" s="33" t="s">
        <v>238</v>
      </c>
      <c r="P42" s="36">
        <v>760</v>
      </c>
      <c r="Q42" s="36" t="s">
        <v>154</v>
      </c>
      <c r="R42" s="36" t="s">
        <v>154</v>
      </c>
      <c r="S42" s="36" t="s">
        <v>154</v>
      </c>
      <c r="T42" s="36" t="s">
        <v>154</v>
      </c>
      <c r="U42" s="36" t="s">
        <v>154</v>
      </c>
      <c r="V42" s="36" t="s">
        <v>154</v>
      </c>
      <c r="W42" s="36">
        <f>SUM(P42:Q42)</f>
        <v>760</v>
      </c>
      <c r="X42" s="36">
        <f aca="true" t="shared" si="2" ref="X42:X61">SUM(H42-W42)</f>
        <v>0</v>
      </c>
      <c r="Y42" s="34" t="s">
        <v>142</v>
      </c>
      <c r="Z42" s="33" t="s">
        <v>165</v>
      </c>
      <c r="AA42" s="33">
        <v>666</v>
      </c>
      <c r="AB42" s="145" t="s">
        <v>261</v>
      </c>
    </row>
    <row r="43" spans="3:28" ht="26.25">
      <c r="C43" s="32">
        <v>40960</v>
      </c>
      <c r="D43" s="33">
        <v>3</v>
      </c>
      <c r="E43" s="162"/>
      <c r="F43" s="166" t="s">
        <v>169</v>
      </c>
      <c r="G43" s="33" t="s">
        <v>190</v>
      </c>
      <c r="H43" s="36">
        <v>760</v>
      </c>
      <c r="I43" s="33">
        <v>373</v>
      </c>
      <c r="J43" s="96">
        <v>7</v>
      </c>
      <c r="K43" s="37">
        <v>40967</v>
      </c>
      <c r="L43" s="37">
        <v>40970</v>
      </c>
      <c r="M43" s="37">
        <v>40973</v>
      </c>
      <c r="N43" s="39">
        <v>40975</v>
      </c>
      <c r="O43" s="33" t="s">
        <v>239</v>
      </c>
      <c r="P43" s="36">
        <v>760</v>
      </c>
      <c r="Q43" s="36" t="s">
        <v>154</v>
      </c>
      <c r="R43" s="36" t="s">
        <v>154</v>
      </c>
      <c r="S43" s="36" t="s">
        <v>154</v>
      </c>
      <c r="T43" s="36" t="s">
        <v>154</v>
      </c>
      <c r="U43" s="36" t="s">
        <v>154</v>
      </c>
      <c r="V43" s="36" t="s">
        <v>154</v>
      </c>
      <c r="W43" s="36">
        <f aca="true" t="shared" si="3" ref="W43:W61">SUM(P43:Q43)</f>
        <v>760</v>
      </c>
      <c r="X43" s="36">
        <f t="shared" si="2"/>
        <v>0</v>
      </c>
      <c r="Y43" s="34" t="s">
        <v>142</v>
      </c>
      <c r="Z43" s="33" t="s">
        <v>165</v>
      </c>
      <c r="AA43" s="33">
        <v>665</v>
      </c>
      <c r="AB43" s="145" t="s">
        <v>261</v>
      </c>
    </row>
    <row r="44" spans="3:28" ht="26.25">
      <c r="C44" s="32">
        <v>40960</v>
      </c>
      <c r="D44" s="33">
        <v>4</v>
      </c>
      <c r="E44" s="162"/>
      <c r="F44" s="166" t="s">
        <v>170</v>
      </c>
      <c r="G44" s="33" t="s">
        <v>191</v>
      </c>
      <c r="H44" s="36">
        <v>760</v>
      </c>
      <c r="I44" s="33">
        <v>374</v>
      </c>
      <c r="J44" s="96">
        <v>7</v>
      </c>
      <c r="K44" s="37">
        <v>40967</v>
      </c>
      <c r="L44" s="37">
        <v>40970</v>
      </c>
      <c r="M44" s="37">
        <v>40973</v>
      </c>
      <c r="N44" s="39">
        <v>40975</v>
      </c>
      <c r="O44" s="33" t="s">
        <v>239</v>
      </c>
      <c r="P44" s="36">
        <v>639</v>
      </c>
      <c r="Q44" s="36">
        <v>121</v>
      </c>
      <c r="R44" s="117" t="s">
        <v>262</v>
      </c>
      <c r="S44" s="33">
        <v>45708577</v>
      </c>
      <c r="T44" s="37">
        <v>40968</v>
      </c>
      <c r="U44" s="117" t="s">
        <v>262</v>
      </c>
      <c r="V44" s="117" t="s">
        <v>262</v>
      </c>
      <c r="W44" s="36">
        <f t="shared" si="3"/>
        <v>760</v>
      </c>
      <c r="X44" s="36">
        <f t="shared" si="2"/>
        <v>0</v>
      </c>
      <c r="Y44" s="34" t="s">
        <v>142</v>
      </c>
      <c r="Z44" s="33" t="s">
        <v>165</v>
      </c>
      <c r="AA44" s="33">
        <v>664</v>
      </c>
      <c r="AB44" s="145" t="s">
        <v>261</v>
      </c>
    </row>
    <row r="45" spans="3:28" ht="26.25">
      <c r="C45" s="32">
        <v>40960</v>
      </c>
      <c r="D45" s="33">
        <v>5</v>
      </c>
      <c r="E45" s="162"/>
      <c r="F45" s="166" t="s">
        <v>171</v>
      </c>
      <c r="G45" s="33" t="s">
        <v>192</v>
      </c>
      <c r="H45" s="36">
        <v>760</v>
      </c>
      <c r="I45" s="33">
        <v>375</v>
      </c>
      <c r="J45" s="96">
        <v>7</v>
      </c>
      <c r="K45" s="37">
        <v>40967</v>
      </c>
      <c r="L45" s="37">
        <v>40970</v>
      </c>
      <c r="M45" s="37">
        <v>40973</v>
      </c>
      <c r="N45" s="39">
        <v>40975</v>
      </c>
      <c r="O45" s="33" t="s">
        <v>239</v>
      </c>
      <c r="P45" s="36">
        <v>760</v>
      </c>
      <c r="Q45" s="36" t="s">
        <v>154</v>
      </c>
      <c r="R45" s="36" t="s">
        <v>154</v>
      </c>
      <c r="S45" s="36" t="s">
        <v>154</v>
      </c>
      <c r="T45" s="36" t="s">
        <v>154</v>
      </c>
      <c r="U45" s="36" t="s">
        <v>154</v>
      </c>
      <c r="V45" s="36" t="s">
        <v>154</v>
      </c>
      <c r="W45" s="36">
        <f t="shared" si="3"/>
        <v>760</v>
      </c>
      <c r="X45" s="36">
        <f t="shared" si="2"/>
        <v>0</v>
      </c>
      <c r="Y45" s="34" t="s">
        <v>142</v>
      </c>
      <c r="Z45" s="33" t="s">
        <v>165</v>
      </c>
      <c r="AA45" s="33">
        <v>663</v>
      </c>
      <c r="AB45" s="145" t="s">
        <v>261</v>
      </c>
    </row>
    <row r="46" spans="3:28" ht="26.25">
      <c r="C46" s="32">
        <v>40960</v>
      </c>
      <c r="D46" s="33">
        <v>6</v>
      </c>
      <c r="E46" s="162"/>
      <c r="F46" s="166" t="s">
        <v>253</v>
      </c>
      <c r="G46" s="33" t="s">
        <v>193</v>
      </c>
      <c r="H46" s="36">
        <v>760</v>
      </c>
      <c r="I46" s="33">
        <v>376</v>
      </c>
      <c r="J46" s="96">
        <v>7</v>
      </c>
      <c r="K46" s="37">
        <v>40967</v>
      </c>
      <c r="L46" s="37">
        <v>40970</v>
      </c>
      <c r="M46" s="37">
        <v>40973</v>
      </c>
      <c r="N46" s="39">
        <v>40975</v>
      </c>
      <c r="O46" s="33" t="s">
        <v>239</v>
      </c>
      <c r="P46" s="36">
        <v>760</v>
      </c>
      <c r="Q46" s="36" t="s">
        <v>154</v>
      </c>
      <c r="R46" s="36" t="s">
        <v>154</v>
      </c>
      <c r="S46" s="36" t="s">
        <v>154</v>
      </c>
      <c r="T46" s="36" t="s">
        <v>154</v>
      </c>
      <c r="U46" s="36" t="s">
        <v>154</v>
      </c>
      <c r="V46" s="36" t="s">
        <v>154</v>
      </c>
      <c r="W46" s="36">
        <f t="shared" si="3"/>
        <v>760</v>
      </c>
      <c r="X46" s="36">
        <f t="shared" si="2"/>
        <v>0</v>
      </c>
      <c r="Y46" s="34" t="s">
        <v>142</v>
      </c>
      <c r="Z46" s="33" t="s">
        <v>165</v>
      </c>
      <c r="AA46" s="33">
        <v>662</v>
      </c>
      <c r="AB46" s="145" t="s">
        <v>261</v>
      </c>
    </row>
    <row r="47" spans="3:28" ht="26.25">
      <c r="C47" s="32">
        <v>40960</v>
      </c>
      <c r="D47" s="33">
        <v>7</v>
      </c>
      <c r="E47" s="162"/>
      <c r="F47" s="166" t="s">
        <v>172</v>
      </c>
      <c r="G47" s="33" t="s">
        <v>147</v>
      </c>
      <c r="H47" s="36">
        <v>760</v>
      </c>
      <c r="I47" s="33">
        <v>377</v>
      </c>
      <c r="J47" s="96">
        <v>7</v>
      </c>
      <c r="K47" s="37">
        <v>40967</v>
      </c>
      <c r="L47" s="37">
        <v>40970</v>
      </c>
      <c r="M47" s="37">
        <v>40973</v>
      </c>
      <c r="N47" s="39">
        <v>40975</v>
      </c>
      <c r="O47" s="33" t="s">
        <v>239</v>
      </c>
      <c r="P47" s="36">
        <v>700.2</v>
      </c>
      <c r="Q47" s="36">
        <v>59.8</v>
      </c>
      <c r="R47" s="117" t="s">
        <v>262</v>
      </c>
      <c r="S47" s="33">
        <v>50874973</v>
      </c>
      <c r="T47" s="37">
        <v>40969</v>
      </c>
      <c r="U47" s="117" t="s">
        <v>262</v>
      </c>
      <c r="V47" s="117" t="s">
        <v>262</v>
      </c>
      <c r="W47" s="36">
        <f t="shared" si="3"/>
        <v>760</v>
      </c>
      <c r="X47" s="36">
        <f t="shared" si="2"/>
        <v>0</v>
      </c>
      <c r="Y47" s="34" t="s">
        <v>142</v>
      </c>
      <c r="Z47" s="33" t="s">
        <v>165</v>
      </c>
      <c r="AA47" s="33">
        <v>661</v>
      </c>
      <c r="AB47" s="145" t="s">
        <v>261</v>
      </c>
    </row>
    <row r="48" spans="3:28" ht="26.25">
      <c r="C48" s="32">
        <v>40960</v>
      </c>
      <c r="D48" s="33">
        <v>8</v>
      </c>
      <c r="E48" s="162"/>
      <c r="F48" s="166" t="s">
        <v>173</v>
      </c>
      <c r="G48" s="33" t="s">
        <v>194</v>
      </c>
      <c r="H48" s="36">
        <v>760</v>
      </c>
      <c r="I48" s="33">
        <v>378</v>
      </c>
      <c r="J48" s="96">
        <v>7</v>
      </c>
      <c r="K48" s="37">
        <v>40967</v>
      </c>
      <c r="L48" s="37">
        <v>40970</v>
      </c>
      <c r="M48" s="37">
        <v>40973</v>
      </c>
      <c r="N48" s="39">
        <v>40975</v>
      </c>
      <c r="O48" s="33" t="s">
        <v>239</v>
      </c>
      <c r="P48" s="36">
        <v>760</v>
      </c>
      <c r="Q48" s="36" t="s">
        <v>154</v>
      </c>
      <c r="R48" s="36" t="s">
        <v>154</v>
      </c>
      <c r="S48" s="36" t="s">
        <v>154</v>
      </c>
      <c r="T48" s="36" t="s">
        <v>154</v>
      </c>
      <c r="U48" s="36" t="s">
        <v>154</v>
      </c>
      <c r="V48" s="36" t="s">
        <v>154</v>
      </c>
      <c r="W48" s="36">
        <f t="shared" si="3"/>
        <v>760</v>
      </c>
      <c r="X48" s="36">
        <f t="shared" si="2"/>
        <v>0</v>
      </c>
      <c r="Y48" s="34" t="s">
        <v>142</v>
      </c>
      <c r="Z48" s="33" t="s">
        <v>165</v>
      </c>
      <c r="AA48" s="33">
        <v>660</v>
      </c>
      <c r="AB48" s="145" t="s">
        <v>261</v>
      </c>
    </row>
    <row r="49" spans="3:28" ht="26.25">
      <c r="C49" s="32">
        <v>40960</v>
      </c>
      <c r="D49" s="33">
        <v>9</v>
      </c>
      <c r="E49" s="162"/>
      <c r="F49" s="179" t="s">
        <v>174</v>
      </c>
      <c r="G49" s="33" t="s">
        <v>195</v>
      </c>
      <c r="H49" s="36">
        <v>760</v>
      </c>
      <c r="I49" s="33">
        <v>379</v>
      </c>
      <c r="J49" s="96">
        <v>7</v>
      </c>
      <c r="K49" s="37">
        <v>40967</v>
      </c>
      <c r="L49" s="37">
        <v>40970</v>
      </c>
      <c r="M49" s="37">
        <v>40973</v>
      </c>
      <c r="N49" s="39">
        <v>40975</v>
      </c>
      <c r="O49" s="33" t="s">
        <v>239</v>
      </c>
      <c r="P49" s="55">
        <v>0</v>
      </c>
      <c r="Q49" s="55">
        <v>760</v>
      </c>
      <c r="R49" s="117" t="s">
        <v>262</v>
      </c>
      <c r="S49" s="100">
        <v>50738097</v>
      </c>
      <c r="T49" s="66">
        <v>40982</v>
      </c>
      <c r="U49" s="117" t="s">
        <v>262</v>
      </c>
      <c r="V49" s="117" t="s">
        <v>262</v>
      </c>
      <c r="W49" s="36">
        <f t="shared" si="3"/>
        <v>760</v>
      </c>
      <c r="X49" s="36">
        <f t="shared" si="2"/>
        <v>0</v>
      </c>
      <c r="Y49" s="34" t="s">
        <v>142</v>
      </c>
      <c r="Z49" s="33" t="s">
        <v>165</v>
      </c>
      <c r="AA49" s="33">
        <v>659</v>
      </c>
      <c r="AB49" s="145" t="s">
        <v>261</v>
      </c>
    </row>
    <row r="50" spans="3:28" ht="26.25">
      <c r="C50" s="32">
        <v>40960</v>
      </c>
      <c r="D50" s="33">
        <v>10</v>
      </c>
      <c r="E50" s="162"/>
      <c r="F50" s="166" t="s">
        <v>175</v>
      </c>
      <c r="G50" s="33" t="s">
        <v>196</v>
      </c>
      <c r="H50" s="36">
        <v>760</v>
      </c>
      <c r="I50" s="33">
        <v>380</v>
      </c>
      <c r="J50" s="96">
        <v>7</v>
      </c>
      <c r="K50" s="37">
        <v>40967</v>
      </c>
      <c r="L50" s="37">
        <v>40970</v>
      </c>
      <c r="M50" s="37">
        <v>40973</v>
      </c>
      <c r="N50" s="39">
        <v>40975</v>
      </c>
      <c r="O50" s="33" t="s">
        <v>239</v>
      </c>
      <c r="P50" s="36">
        <v>760</v>
      </c>
      <c r="Q50" s="36" t="s">
        <v>154</v>
      </c>
      <c r="R50" s="36" t="s">
        <v>154</v>
      </c>
      <c r="S50" s="36" t="s">
        <v>154</v>
      </c>
      <c r="T50" s="36" t="s">
        <v>154</v>
      </c>
      <c r="U50" s="36" t="s">
        <v>154</v>
      </c>
      <c r="V50" s="36" t="s">
        <v>154</v>
      </c>
      <c r="W50" s="36">
        <f t="shared" si="3"/>
        <v>760</v>
      </c>
      <c r="X50" s="36">
        <f t="shared" si="2"/>
        <v>0</v>
      </c>
      <c r="Y50" s="34" t="s">
        <v>142</v>
      </c>
      <c r="Z50" s="33" t="s">
        <v>165</v>
      </c>
      <c r="AA50" s="33">
        <v>654</v>
      </c>
      <c r="AB50" s="145" t="s">
        <v>261</v>
      </c>
    </row>
    <row r="51" spans="3:28" ht="15">
      <c r="C51" s="32">
        <v>40960</v>
      </c>
      <c r="D51" s="33">
        <v>11</v>
      </c>
      <c r="E51" s="162"/>
      <c r="F51" s="166" t="s">
        <v>176</v>
      </c>
      <c r="G51" s="33" t="s">
        <v>197</v>
      </c>
      <c r="H51" s="36">
        <v>760</v>
      </c>
      <c r="I51" s="33">
        <v>381</v>
      </c>
      <c r="J51" s="96">
        <v>7</v>
      </c>
      <c r="K51" s="37">
        <v>40967</v>
      </c>
      <c r="L51" s="37">
        <v>40970</v>
      </c>
      <c r="M51" s="37">
        <v>40973</v>
      </c>
      <c r="N51" s="39">
        <v>40975</v>
      </c>
      <c r="O51" s="33" t="s">
        <v>239</v>
      </c>
      <c r="P51" s="36">
        <v>729</v>
      </c>
      <c r="Q51" s="36">
        <v>31</v>
      </c>
      <c r="R51" s="117" t="s">
        <v>262</v>
      </c>
      <c r="S51" s="33">
        <v>50777158</v>
      </c>
      <c r="T51" s="37">
        <v>40970</v>
      </c>
      <c r="U51" s="117" t="s">
        <v>262</v>
      </c>
      <c r="V51" s="117" t="s">
        <v>262</v>
      </c>
      <c r="W51" s="36">
        <f t="shared" si="3"/>
        <v>760</v>
      </c>
      <c r="X51" s="36">
        <f t="shared" si="2"/>
        <v>0</v>
      </c>
      <c r="Y51" s="34" t="s">
        <v>142</v>
      </c>
      <c r="Z51" s="33" t="s">
        <v>165</v>
      </c>
      <c r="AA51" s="33">
        <v>658</v>
      </c>
      <c r="AB51" s="149" t="s">
        <v>261</v>
      </c>
    </row>
    <row r="52" spans="3:28" ht="15">
      <c r="C52" s="32">
        <v>40960</v>
      </c>
      <c r="D52" s="33">
        <v>12</v>
      </c>
      <c r="E52" s="162"/>
      <c r="F52" s="166" t="s">
        <v>177</v>
      </c>
      <c r="G52" s="33" t="s">
        <v>198</v>
      </c>
      <c r="H52" s="36">
        <v>760</v>
      </c>
      <c r="I52" s="33">
        <v>382</v>
      </c>
      <c r="J52" s="96">
        <v>7</v>
      </c>
      <c r="K52" s="37">
        <v>40967</v>
      </c>
      <c r="L52" s="37">
        <v>40970</v>
      </c>
      <c r="M52" s="37">
        <v>40973</v>
      </c>
      <c r="N52" s="39">
        <v>40975</v>
      </c>
      <c r="O52" s="33" t="s">
        <v>238</v>
      </c>
      <c r="P52" s="36">
        <v>722.69</v>
      </c>
      <c r="Q52" s="36">
        <v>37.31</v>
      </c>
      <c r="R52" s="117" t="s">
        <v>262</v>
      </c>
      <c r="S52" s="33">
        <v>51201158</v>
      </c>
      <c r="T52" s="37">
        <v>40973</v>
      </c>
      <c r="U52" s="117" t="s">
        <v>262</v>
      </c>
      <c r="V52" s="117" t="s">
        <v>262</v>
      </c>
      <c r="W52" s="36">
        <f t="shared" si="3"/>
        <v>760</v>
      </c>
      <c r="X52" s="36">
        <f t="shared" si="2"/>
        <v>0</v>
      </c>
      <c r="Y52" s="34" t="s">
        <v>142</v>
      </c>
      <c r="Z52" s="33" t="s">
        <v>165</v>
      </c>
      <c r="AA52" s="33">
        <v>657</v>
      </c>
      <c r="AB52" s="149" t="s">
        <v>261</v>
      </c>
    </row>
    <row r="53" spans="3:28" ht="26.25">
      <c r="C53" s="32">
        <v>40960</v>
      </c>
      <c r="D53" s="33">
        <v>13</v>
      </c>
      <c r="E53" s="162"/>
      <c r="F53" s="166" t="s">
        <v>178</v>
      </c>
      <c r="G53" s="33" t="s">
        <v>199</v>
      </c>
      <c r="H53" s="36">
        <v>760</v>
      </c>
      <c r="I53" s="33">
        <v>383</v>
      </c>
      <c r="J53" s="96">
        <v>7</v>
      </c>
      <c r="K53" s="37">
        <v>40967</v>
      </c>
      <c r="L53" s="37">
        <v>40970</v>
      </c>
      <c r="M53" s="37">
        <v>40973</v>
      </c>
      <c r="N53" s="39">
        <v>40975</v>
      </c>
      <c r="O53" s="33" t="s">
        <v>238</v>
      </c>
      <c r="P53" s="36">
        <v>760</v>
      </c>
      <c r="Q53" s="36" t="s">
        <v>154</v>
      </c>
      <c r="R53" s="36" t="s">
        <v>154</v>
      </c>
      <c r="S53" s="36" t="s">
        <v>154</v>
      </c>
      <c r="T53" s="36" t="s">
        <v>154</v>
      </c>
      <c r="U53" s="36" t="s">
        <v>154</v>
      </c>
      <c r="V53" s="36" t="s">
        <v>154</v>
      </c>
      <c r="W53" s="36">
        <f t="shared" si="3"/>
        <v>760</v>
      </c>
      <c r="X53" s="36">
        <f t="shared" si="2"/>
        <v>0</v>
      </c>
      <c r="Y53" s="34" t="s">
        <v>142</v>
      </c>
      <c r="Z53" s="33" t="s">
        <v>165</v>
      </c>
      <c r="AA53" s="33">
        <v>656</v>
      </c>
      <c r="AB53" s="145" t="s">
        <v>261</v>
      </c>
    </row>
    <row r="54" spans="3:28" ht="15">
      <c r="C54" s="32">
        <v>40960</v>
      </c>
      <c r="D54" s="33">
        <v>14</v>
      </c>
      <c r="E54" s="162"/>
      <c r="F54" s="166" t="s">
        <v>179</v>
      </c>
      <c r="G54" s="33" t="s">
        <v>200</v>
      </c>
      <c r="H54" s="36">
        <v>760</v>
      </c>
      <c r="I54" s="33">
        <v>384</v>
      </c>
      <c r="J54" s="96">
        <v>7</v>
      </c>
      <c r="K54" s="37">
        <v>40967</v>
      </c>
      <c r="L54" s="37">
        <v>40970</v>
      </c>
      <c r="M54" s="37">
        <v>40973</v>
      </c>
      <c r="N54" s="39">
        <v>40975</v>
      </c>
      <c r="O54" s="33" t="s">
        <v>239</v>
      </c>
      <c r="P54" s="36">
        <v>755</v>
      </c>
      <c r="Q54" s="36">
        <v>5</v>
      </c>
      <c r="R54" s="117" t="s">
        <v>262</v>
      </c>
      <c r="S54" s="33">
        <v>48058120</v>
      </c>
      <c r="T54" s="37">
        <v>40970</v>
      </c>
      <c r="U54" s="117" t="s">
        <v>262</v>
      </c>
      <c r="V54" s="117" t="s">
        <v>262</v>
      </c>
      <c r="W54" s="36">
        <f t="shared" si="3"/>
        <v>760</v>
      </c>
      <c r="X54" s="36">
        <f t="shared" si="2"/>
        <v>0</v>
      </c>
      <c r="Y54" s="34" t="s">
        <v>142</v>
      </c>
      <c r="Z54" s="33" t="s">
        <v>165</v>
      </c>
      <c r="AA54" s="33">
        <v>655</v>
      </c>
      <c r="AB54" s="149" t="s">
        <v>261</v>
      </c>
    </row>
    <row r="55" spans="3:28" ht="26.25">
      <c r="C55" s="32">
        <v>40960</v>
      </c>
      <c r="D55" s="33">
        <v>15</v>
      </c>
      <c r="E55" s="162"/>
      <c r="F55" s="166" t="s">
        <v>180</v>
      </c>
      <c r="G55" s="33" t="s">
        <v>201</v>
      </c>
      <c r="H55" s="36">
        <v>760</v>
      </c>
      <c r="I55" s="33">
        <v>385</v>
      </c>
      <c r="J55" s="96">
        <v>7</v>
      </c>
      <c r="K55" s="37">
        <v>40967</v>
      </c>
      <c r="L55" s="37">
        <v>40970</v>
      </c>
      <c r="M55" s="37">
        <v>40973</v>
      </c>
      <c r="N55" s="39">
        <v>40975</v>
      </c>
      <c r="O55" s="33" t="s">
        <v>239</v>
      </c>
      <c r="P55" s="36">
        <v>760</v>
      </c>
      <c r="Q55" s="36" t="s">
        <v>154</v>
      </c>
      <c r="R55" s="36" t="s">
        <v>154</v>
      </c>
      <c r="S55" s="36" t="s">
        <v>154</v>
      </c>
      <c r="T55" s="36" t="s">
        <v>154</v>
      </c>
      <c r="U55" s="36" t="s">
        <v>154</v>
      </c>
      <c r="V55" s="36" t="s">
        <v>154</v>
      </c>
      <c r="W55" s="36">
        <f t="shared" si="3"/>
        <v>760</v>
      </c>
      <c r="X55" s="36">
        <f t="shared" si="2"/>
        <v>0</v>
      </c>
      <c r="Y55" s="34" t="s">
        <v>142</v>
      </c>
      <c r="Z55" s="33" t="s">
        <v>165</v>
      </c>
      <c r="AA55" s="33">
        <v>653</v>
      </c>
      <c r="AB55" s="145" t="s">
        <v>261</v>
      </c>
    </row>
    <row r="56" spans="3:28" ht="26.25">
      <c r="C56" s="32">
        <v>40960</v>
      </c>
      <c r="D56" s="33">
        <v>16</v>
      </c>
      <c r="E56" s="162"/>
      <c r="F56" s="166" t="s">
        <v>181</v>
      </c>
      <c r="G56" s="33" t="s">
        <v>206</v>
      </c>
      <c r="H56" s="36">
        <v>760</v>
      </c>
      <c r="I56" s="33">
        <v>386</v>
      </c>
      <c r="J56" s="96">
        <v>7</v>
      </c>
      <c r="K56" s="37">
        <v>40967</v>
      </c>
      <c r="L56" s="37">
        <v>40970</v>
      </c>
      <c r="M56" s="37">
        <v>40973</v>
      </c>
      <c r="N56" s="39">
        <v>40975</v>
      </c>
      <c r="O56" s="33" t="s">
        <v>239</v>
      </c>
      <c r="P56" s="36">
        <v>760</v>
      </c>
      <c r="Q56" s="36" t="s">
        <v>154</v>
      </c>
      <c r="R56" s="36" t="s">
        <v>154</v>
      </c>
      <c r="S56" s="36" t="s">
        <v>154</v>
      </c>
      <c r="T56" s="36" t="s">
        <v>154</v>
      </c>
      <c r="U56" s="36" t="s">
        <v>154</v>
      </c>
      <c r="V56" s="36" t="s">
        <v>154</v>
      </c>
      <c r="W56" s="36">
        <f t="shared" si="3"/>
        <v>760</v>
      </c>
      <c r="X56" s="36">
        <f t="shared" si="2"/>
        <v>0</v>
      </c>
      <c r="Y56" s="34" t="s">
        <v>142</v>
      </c>
      <c r="Z56" s="33" t="s">
        <v>165</v>
      </c>
      <c r="AA56" s="33">
        <v>652</v>
      </c>
      <c r="AB56" s="145" t="s">
        <v>261</v>
      </c>
    </row>
    <row r="57" spans="3:28" ht="26.25">
      <c r="C57" s="32">
        <v>40960</v>
      </c>
      <c r="D57" s="33">
        <v>17</v>
      </c>
      <c r="E57" s="162"/>
      <c r="F57" s="166" t="s">
        <v>182</v>
      </c>
      <c r="G57" s="33" t="s">
        <v>207</v>
      </c>
      <c r="H57" s="36">
        <v>760</v>
      </c>
      <c r="I57" s="33">
        <v>387</v>
      </c>
      <c r="J57" s="96">
        <v>7</v>
      </c>
      <c r="K57" s="37">
        <v>40967</v>
      </c>
      <c r="L57" s="37">
        <v>40970</v>
      </c>
      <c r="M57" s="37">
        <v>40973</v>
      </c>
      <c r="N57" s="39">
        <v>40975</v>
      </c>
      <c r="O57" s="33" t="s">
        <v>239</v>
      </c>
      <c r="P57" s="36">
        <v>760</v>
      </c>
      <c r="Q57" s="36" t="s">
        <v>154</v>
      </c>
      <c r="R57" s="36" t="s">
        <v>154</v>
      </c>
      <c r="S57" s="36" t="s">
        <v>154</v>
      </c>
      <c r="T57" s="36" t="s">
        <v>154</v>
      </c>
      <c r="U57" s="36" t="s">
        <v>154</v>
      </c>
      <c r="V57" s="36" t="s">
        <v>154</v>
      </c>
      <c r="W57" s="36">
        <f t="shared" si="3"/>
        <v>760</v>
      </c>
      <c r="X57" s="36">
        <f t="shared" si="2"/>
        <v>0</v>
      </c>
      <c r="Y57" s="34" t="s">
        <v>142</v>
      </c>
      <c r="Z57" s="33" t="s">
        <v>165</v>
      </c>
      <c r="AA57" s="33">
        <v>651</v>
      </c>
      <c r="AB57" s="145" t="s">
        <v>261</v>
      </c>
    </row>
    <row r="58" spans="3:28" ht="26.25">
      <c r="C58" s="32">
        <v>40960</v>
      </c>
      <c r="D58" s="33">
        <v>18</v>
      </c>
      <c r="E58" s="162"/>
      <c r="F58" s="166" t="s">
        <v>183</v>
      </c>
      <c r="G58" s="33" t="s">
        <v>202</v>
      </c>
      <c r="H58" s="36">
        <v>760</v>
      </c>
      <c r="I58" s="33">
        <v>388</v>
      </c>
      <c r="J58" s="96">
        <v>7</v>
      </c>
      <c r="K58" s="37">
        <v>40967</v>
      </c>
      <c r="L58" s="37">
        <v>40970</v>
      </c>
      <c r="M58" s="37">
        <v>40973</v>
      </c>
      <c r="N58" s="39">
        <v>40975</v>
      </c>
      <c r="O58" s="33" t="s">
        <v>239</v>
      </c>
      <c r="P58" s="36">
        <v>760</v>
      </c>
      <c r="Q58" s="36" t="s">
        <v>154</v>
      </c>
      <c r="R58" s="36" t="s">
        <v>154</v>
      </c>
      <c r="S58" s="36" t="s">
        <v>154</v>
      </c>
      <c r="T58" s="36" t="s">
        <v>154</v>
      </c>
      <c r="U58" s="36" t="s">
        <v>154</v>
      </c>
      <c r="V58" s="36" t="s">
        <v>154</v>
      </c>
      <c r="W58" s="36">
        <f t="shared" si="3"/>
        <v>760</v>
      </c>
      <c r="X58" s="36">
        <f t="shared" si="2"/>
        <v>0</v>
      </c>
      <c r="Y58" s="34" t="s">
        <v>142</v>
      </c>
      <c r="Z58" s="33" t="s">
        <v>165</v>
      </c>
      <c r="AA58" s="33">
        <v>650</v>
      </c>
      <c r="AB58" s="145" t="s">
        <v>261</v>
      </c>
    </row>
    <row r="59" spans="3:28" ht="15">
      <c r="C59" s="32">
        <v>40960</v>
      </c>
      <c r="D59" s="33">
        <v>19</v>
      </c>
      <c r="E59" s="162"/>
      <c r="F59" s="166" t="s">
        <v>184</v>
      </c>
      <c r="G59" s="33" t="s">
        <v>203</v>
      </c>
      <c r="H59" s="36">
        <v>760</v>
      </c>
      <c r="I59" s="33">
        <v>389</v>
      </c>
      <c r="J59" s="96">
        <v>7</v>
      </c>
      <c r="K59" s="37">
        <v>40967</v>
      </c>
      <c r="L59" s="37">
        <v>40970</v>
      </c>
      <c r="M59" s="37">
        <v>40973</v>
      </c>
      <c r="N59" s="39">
        <v>40975</v>
      </c>
      <c r="O59" s="33" t="s">
        <v>238</v>
      </c>
      <c r="P59" s="36">
        <v>688</v>
      </c>
      <c r="Q59" s="36">
        <v>72</v>
      </c>
      <c r="R59" s="117" t="s">
        <v>262</v>
      </c>
      <c r="S59" s="33">
        <v>51415093</v>
      </c>
      <c r="T59" s="37">
        <v>40969</v>
      </c>
      <c r="U59" s="117" t="s">
        <v>262</v>
      </c>
      <c r="V59" s="117" t="s">
        <v>262</v>
      </c>
      <c r="W59" s="36">
        <f t="shared" si="3"/>
        <v>760</v>
      </c>
      <c r="X59" s="36">
        <f t="shared" si="2"/>
        <v>0</v>
      </c>
      <c r="Y59" s="34" t="s">
        <v>142</v>
      </c>
      <c r="Z59" s="33" t="s">
        <v>165</v>
      </c>
      <c r="AA59" s="33">
        <v>649</v>
      </c>
      <c r="AB59" s="149" t="s">
        <v>261</v>
      </c>
    </row>
    <row r="60" spans="3:28" ht="15">
      <c r="C60" s="32">
        <v>40960</v>
      </c>
      <c r="D60" s="33">
        <v>20</v>
      </c>
      <c r="E60" s="162"/>
      <c r="F60" s="166" t="s">
        <v>185</v>
      </c>
      <c r="G60" s="33" t="s">
        <v>204</v>
      </c>
      <c r="H60" s="36">
        <v>760</v>
      </c>
      <c r="I60" s="33">
        <v>390</v>
      </c>
      <c r="J60" s="96">
        <v>7</v>
      </c>
      <c r="K60" s="37">
        <v>40967</v>
      </c>
      <c r="L60" s="37">
        <v>40970</v>
      </c>
      <c r="M60" s="37">
        <v>40973</v>
      </c>
      <c r="N60" s="39">
        <v>40975</v>
      </c>
      <c r="O60" s="33" t="s">
        <v>239</v>
      </c>
      <c r="P60" s="36">
        <v>721.4</v>
      </c>
      <c r="Q60" s="36">
        <v>38.6</v>
      </c>
      <c r="R60" s="117" t="s">
        <v>262</v>
      </c>
      <c r="S60" s="33">
        <v>51473747</v>
      </c>
      <c r="T60" s="37">
        <v>40967</v>
      </c>
      <c r="U60" s="117" t="s">
        <v>262</v>
      </c>
      <c r="V60" s="117" t="s">
        <v>262</v>
      </c>
      <c r="W60" s="36">
        <f t="shared" si="3"/>
        <v>760</v>
      </c>
      <c r="X60" s="36">
        <f t="shared" si="2"/>
        <v>0</v>
      </c>
      <c r="Y60" s="34" t="s">
        <v>142</v>
      </c>
      <c r="Z60" s="33" t="s">
        <v>165</v>
      </c>
      <c r="AA60" s="33">
        <v>648</v>
      </c>
      <c r="AB60" s="149" t="s">
        <v>261</v>
      </c>
    </row>
    <row r="61" spans="3:28" ht="15.75" thickBot="1">
      <c r="C61" s="88">
        <v>40960</v>
      </c>
      <c r="D61" s="89">
        <v>21</v>
      </c>
      <c r="E61" s="171"/>
      <c r="F61" s="167" t="s">
        <v>186</v>
      </c>
      <c r="G61" s="89" t="s">
        <v>205</v>
      </c>
      <c r="H61" s="85">
        <v>760</v>
      </c>
      <c r="I61" s="89">
        <v>391</v>
      </c>
      <c r="J61" s="99">
        <v>7</v>
      </c>
      <c r="K61" s="116">
        <v>40967</v>
      </c>
      <c r="L61" s="116">
        <v>40970</v>
      </c>
      <c r="M61" s="116">
        <v>40973</v>
      </c>
      <c r="N61" s="115">
        <v>40975</v>
      </c>
      <c r="O61" s="89" t="s">
        <v>239</v>
      </c>
      <c r="P61" s="85">
        <v>524</v>
      </c>
      <c r="Q61" s="85">
        <v>236</v>
      </c>
      <c r="R61" s="133" t="s">
        <v>262</v>
      </c>
      <c r="S61" s="89">
        <v>49125829</v>
      </c>
      <c r="T61" s="116">
        <v>40969</v>
      </c>
      <c r="U61" s="133" t="s">
        <v>262</v>
      </c>
      <c r="V61" s="133" t="s">
        <v>262</v>
      </c>
      <c r="W61" s="85">
        <f t="shared" si="3"/>
        <v>760</v>
      </c>
      <c r="X61" s="85">
        <f t="shared" si="2"/>
        <v>0</v>
      </c>
      <c r="Y61" s="90" t="s">
        <v>142</v>
      </c>
      <c r="Z61" s="89" t="s">
        <v>165</v>
      </c>
      <c r="AA61" s="89">
        <v>647</v>
      </c>
      <c r="AB61" s="180" t="s">
        <v>261</v>
      </c>
    </row>
    <row r="62" spans="3:23" ht="15.75" thickBot="1">
      <c r="C62" s="1"/>
      <c r="D62" s="1"/>
      <c r="H62" s="91">
        <f>SUM(H42:H61)</f>
        <v>15200</v>
      </c>
      <c r="K62" s="1"/>
      <c r="L62" s="1"/>
      <c r="P62" s="82">
        <f>SUM(P42:P61)</f>
        <v>13839.289999999999</v>
      </c>
      <c r="Q62" s="82">
        <f>SUM(Q42:Q61)</f>
        <v>1360.7099999999998</v>
      </c>
      <c r="V62" s="82">
        <f>SUM(W42:W61)</f>
        <v>15200</v>
      </c>
      <c r="W62" s="82">
        <f>SUM(X42:X61)</f>
        <v>0</v>
      </c>
    </row>
    <row r="63" spans="3:23" ht="15">
      <c r="C63" s="155" t="s">
        <v>269</v>
      </c>
      <c r="D63" s="1"/>
      <c r="H63" s="17"/>
      <c r="K63" s="1"/>
      <c r="L63" s="1"/>
      <c r="P63" s="17"/>
      <c r="Q63" s="17"/>
      <c r="V63" s="17"/>
      <c r="W63" s="1"/>
    </row>
    <row r="64" spans="3:23" ht="15">
      <c r="C64" s="155" t="s">
        <v>271</v>
      </c>
      <c r="D64" s="1"/>
      <c r="H64" s="17"/>
      <c r="K64" s="1"/>
      <c r="L64" s="1"/>
      <c r="P64" s="17"/>
      <c r="Q64" s="17"/>
      <c r="V64" s="17"/>
      <c r="W64" s="1"/>
    </row>
    <row r="65" spans="3:23" ht="15">
      <c r="C65" s="155"/>
      <c r="D65" s="1"/>
      <c r="H65" s="17"/>
      <c r="K65" s="1"/>
      <c r="L65" s="1"/>
      <c r="P65" s="17"/>
      <c r="Q65" s="17"/>
      <c r="V65" s="17"/>
      <c r="W65" s="1"/>
    </row>
    <row r="66" spans="3:23" ht="15">
      <c r="C66" s="1"/>
      <c r="D66" s="1"/>
      <c r="H66" s="17"/>
      <c r="K66" s="1"/>
      <c r="L66" s="1"/>
      <c r="P66" s="17"/>
      <c r="Q66" s="17"/>
      <c r="V66" s="17"/>
      <c r="W66" s="1"/>
    </row>
    <row r="67" spans="3:23" ht="23.25">
      <c r="C67" s="83" t="s">
        <v>99</v>
      </c>
      <c r="D67" s="83" t="s">
        <v>94</v>
      </c>
      <c r="E67" s="84" t="s">
        <v>95</v>
      </c>
      <c r="F67" s="83" t="s">
        <v>144</v>
      </c>
      <c r="G67" s="83" t="s">
        <v>145</v>
      </c>
      <c r="H67" s="17"/>
      <c r="K67" s="1"/>
      <c r="L67" s="1"/>
      <c r="P67" s="17"/>
      <c r="Q67" s="17"/>
      <c r="V67" s="17"/>
      <c r="W67" s="1"/>
    </row>
    <row r="68" spans="3:23" ht="15">
      <c r="C68" s="16">
        <f>SUM(H62)</f>
        <v>15200</v>
      </c>
      <c r="D68" s="16">
        <f>SUM(P62)</f>
        <v>13839.289999999999</v>
      </c>
      <c r="E68" s="2">
        <v>2720.1</v>
      </c>
      <c r="F68" s="16">
        <f>SUM(Q62)</f>
        <v>1360.7099999999998</v>
      </c>
      <c r="G68" s="16">
        <f>SUM(W62)</f>
        <v>0</v>
      </c>
      <c r="H68" s="17"/>
      <c r="K68" s="1"/>
      <c r="L68" s="1"/>
      <c r="P68" s="17"/>
      <c r="Q68" s="17"/>
      <c r="V68" s="17"/>
      <c r="W68" s="1"/>
    </row>
    <row r="69" spans="3:23" ht="15">
      <c r="C69" s="1"/>
      <c r="D69" s="1"/>
      <c r="H69" s="17"/>
      <c r="K69" s="1"/>
      <c r="L69" s="1"/>
      <c r="P69" s="17"/>
      <c r="Q69" s="17"/>
      <c r="V69" s="17"/>
      <c r="W69" s="1"/>
    </row>
    <row r="70" spans="3:23" ht="15">
      <c r="C70" s="1"/>
      <c r="D70" s="1"/>
      <c r="H70" s="17"/>
      <c r="K70" s="1"/>
      <c r="L70" s="1"/>
      <c r="P70" s="17"/>
      <c r="Q70" s="17"/>
      <c r="V70" s="17"/>
      <c r="W70" s="1"/>
    </row>
    <row r="74" ht="15">
      <c r="D74" s="40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AB53"/>
  <sheetViews>
    <sheetView zoomScale="75" zoomScaleNormal="75" zoomScalePageLayoutView="0" workbookViewId="0" topLeftCell="A22">
      <selection activeCell="G42" sqref="G42"/>
    </sheetView>
  </sheetViews>
  <sheetFormatPr defaultColWidth="11.421875" defaultRowHeight="15"/>
  <cols>
    <col min="2" max="2" width="8.140625" style="0" customWidth="1"/>
    <col min="4" max="4" width="9.28125" style="0" customWidth="1"/>
    <col min="5" max="5" width="13.8515625" style="0" customWidth="1"/>
    <col min="6" max="6" width="27.00390625" style="0" customWidth="1"/>
    <col min="7" max="7" width="15.140625" style="0" customWidth="1"/>
    <col min="8" max="8" width="12.7109375" style="0" bestFit="1" customWidth="1"/>
    <col min="10" max="10" width="9.7109375" style="0" customWidth="1"/>
    <col min="11" max="12" width="12.00390625" style="0" bestFit="1" customWidth="1"/>
    <col min="13" max="13" width="14.421875" style="0" customWidth="1"/>
    <col min="14" max="14" width="17.00390625" style="1" customWidth="1"/>
    <col min="15" max="15" width="19.8515625" style="0" customWidth="1"/>
    <col min="18" max="18" width="11.421875" style="196" customWidth="1"/>
    <col min="19" max="19" width="16.00390625" style="0" customWidth="1"/>
    <col min="20" max="20" width="12.140625" style="0" customWidth="1"/>
    <col min="26" max="26" width="28.57421875" style="0" customWidth="1"/>
    <col min="27" max="27" width="15.7109375" style="0" customWidth="1"/>
  </cols>
  <sheetData>
    <row r="2" spans="2:26" ht="18.75">
      <c r="B2" s="49" t="s">
        <v>278</v>
      </c>
      <c r="C2" s="49"/>
      <c r="D2" s="21"/>
      <c r="E2" s="22"/>
      <c r="F2" s="22"/>
      <c r="G2" s="21"/>
      <c r="H2" s="25"/>
      <c r="I2" s="21"/>
      <c r="J2" s="92"/>
      <c r="K2" s="21"/>
      <c r="L2" s="21"/>
      <c r="M2" s="22"/>
      <c r="N2" s="21"/>
      <c r="O2" s="22"/>
      <c r="P2" s="25"/>
      <c r="Q2" s="25"/>
      <c r="R2" s="222"/>
      <c r="S2" s="22"/>
      <c r="T2" s="22"/>
      <c r="U2" s="25"/>
      <c r="V2" s="21"/>
      <c r="W2" s="22"/>
      <c r="X2" s="21"/>
      <c r="Y2" s="21"/>
      <c r="Z2" s="22"/>
    </row>
    <row r="3" spans="2:26" ht="18.75">
      <c r="B3" s="49" t="s">
        <v>235</v>
      </c>
      <c r="C3" s="49"/>
      <c r="D3" s="21"/>
      <c r="E3" s="22"/>
      <c r="F3" s="158" t="s">
        <v>281</v>
      </c>
      <c r="G3" s="21"/>
      <c r="H3" s="25"/>
      <c r="I3" s="21"/>
      <c r="J3" s="93"/>
      <c r="K3" s="21"/>
      <c r="L3" s="21"/>
      <c r="M3" s="22"/>
      <c r="N3" s="21"/>
      <c r="O3" s="22"/>
      <c r="P3" s="25"/>
      <c r="Q3" s="25"/>
      <c r="R3" s="222"/>
      <c r="S3" s="22"/>
      <c r="T3" s="22"/>
      <c r="U3" s="25"/>
      <c r="V3" s="21"/>
      <c r="W3" s="22"/>
      <c r="X3" s="21"/>
      <c r="Y3" s="21"/>
      <c r="Z3" s="22"/>
    </row>
    <row r="4" spans="3:26" ht="15.75" thickBot="1">
      <c r="C4" s="21"/>
      <c r="D4" s="21"/>
      <c r="E4" s="22"/>
      <c r="F4" s="22"/>
      <c r="G4" s="21"/>
      <c r="H4" s="25"/>
      <c r="I4" s="21"/>
      <c r="J4" s="93"/>
      <c r="K4" s="21"/>
      <c r="L4" s="21"/>
      <c r="M4" s="22"/>
      <c r="N4" s="21"/>
      <c r="O4" s="22"/>
      <c r="P4" s="25"/>
      <c r="Q4" s="25"/>
      <c r="R4" s="222"/>
      <c r="S4" s="22"/>
      <c r="T4" s="22"/>
      <c r="U4" s="25"/>
      <c r="V4" s="21"/>
      <c r="W4" s="22"/>
      <c r="X4" s="21"/>
      <c r="Y4" s="21"/>
      <c r="Z4" s="22"/>
    </row>
    <row r="5" spans="2:27" ht="27" thickBot="1">
      <c r="B5" s="56" t="s">
        <v>264</v>
      </c>
      <c r="C5" s="56" t="s">
        <v>63</v>
      </c>
      <c r="D5" s="57" t="s">
        <v>64</v>
      </c>
      <c r="E5" s="57" t="s">
        <v>65</v>
      </c>
      <c r="F5" s="58" t="s">
        <v>66</v>
      </c>
      <c r="G5" s="58" t="s">
        <v>67</v>
      </c>
      <c r="H5" s="59" t="s">
        <v>68</v>
      </c>
      <c r="I5" s="60" t="s">
        <v>69</v>
      </c>
      <c r="J5" s="94" t="s">
        <v>70</v>
      </c>
      <c r="K5" s="58" t="s">
        <v>71</v>
      </c>
      <c r="L5" s="58" t="s">
        <v>72</v>
      </c>
      <c r="M5" s="58" t="s">
        <v>73</v>
      </c>
      <c r="N5" s="343" t="s">
        <v>74</v>
      </c>
      <c r="O5" s="58" t="s">
        <v>75</v>
      </c>
      <c r="P5" s="59" t="s">
        <v>76</v>
      </c>
      <c r="Q5" s="59" t="s">
        <v>77</v>
      </c>
      <c r="R5" s="58" t="s">
        <v>79</v>
      </c>
      <c r="S5" s="220" t="s">
        <v>78</v>
      </c>
      <c r="T5" s="61" t="s">
        <v>63</v>
      </c>
      <c r="U5" s="58" t="s">
        <v>63</v>
      </c>
      <c r="V5" s="59" t="s">
        <v>80</v>
      </c>
      <c r="W5" s="58" t="s">
        <v>81</v>
      </c>
      <c r="X5" s="58" t="s">
        <v>83</v>
      </c>
      <c r="Y5" s="58" t="s">
        <v>84</v>
      </c>
      <c r="Z5" s="58" t="s">
        <v>85</v>
      </c>
      <c r="AA5" s="62" t="s">
        <v>268</v>
      </c>
    </row>
    <row r="6" spans="2:27" ht="42" customHeight="1">
      <c r="B6" s="181">
        <v>1</v>
      </c>
      <c r="C6" s="182">
        <v>40969</v>
      </c>
      <c r="D6" s="183">
        <v>38</v>
      </c>
      <c r="E6" s="184"/>
      <c r="F6" s="185" t="s">
        <v>222</v>
      </c>
      <c r="G6" s="186" t="s">
        <v>199</v>
      </c>
      <c r="H6" s="187">
        <v>250</v>
      </c>
      <c r="I6" s="188">
        <v>440</v>
      </c>
      <c r="J6" s="189">
        <v>15</v>
      </c>
      <c r="K6" s="190">
        <v>40976</v>
      </c>
      <c r="L6" s="190">
        <v>40977</v>
      </c>
      <c r="M6" s="233">
        <v>40987</v>
      </c>
      <c r="N6" s="233">
        <v>40982</v>
      </c>
      <c r="O6" s="193" t="s">
        <v>242</v>
      </c>
      <c r="P6" s="194">
        <v>250</v>
      </c>
      <c r="Q6" s="193" t="s">
        <v>154</v>
      </c>
      <c r="R6" s="193" t="s">
        <v>154</v>
      </c>
      <c r="S6" s="193" t="s">
        <v>154</v>
      </c>
      <c r="T6" s="193" t="s">
        <v>154</v>
      </c>
      <c r="U6" s="193" t="s">
        <v>154</v>
      </c>
      <c r="V6" s="194">
        <f>SUM(P6:U6)</f>
        <v>250</v>
      </c>
      <c r="W6" s="194">
        <f aca="true" t="shared" si="0" ref="W6:W14">SUM(H6-V6)</f>
        <v>0</v>
      </c>
      <c r="X6" s="184" t="s">
        <v>142</v>
      </c>
      <c r="Y6" s="193" t="s">
        <v>165</v>
      </c>
      <c r="Z6" s="193">
        <v>772</v>
      </c>
      <c r="AA6" s="195" t="s">
        <v>283</v>
      </c>
    </row>
    <row r="7" spans="2:27" ht="62.25" customHeight="1" thickBot="1">
      <c r="B7" s="206">
        <v>2</v>
      </c>
      <c r="C7" s="197">
        <v>40969</v>
      </c>
      <c r="D7" s="198">
        <v>39</v>
      </c>
      <c r="E7" s="207"/>
      <c r="F7" s="208" t="s">
        <v>162</v>
      </c>
      <c r="G7" s="200" t="s">
        <v>199</v>
      </c>
      <c r="H7" s="201">
        <v>180</v>
      </c>
      <c r="I7" s="202">
        <v>441</v>
      </c>
      <c r="J7" s="203">
        <v>24</v>
      </c>
      <c r="K7" s="209">
        <v>40976</v>
      </c>
      <c r="L7" s="209">
        <v>40977</v>
      </c>
      <c r="M7" s="233">
        <v>40987</v>
      </c>
      <c r="N7" s="233">
        <v>40984</v>
      </c>
      <c r="O7" s="199" t="s">
        <v>244</v>
      </c>
      <c r="P7" s="204">
        <v>180</v>
      </c>
      <c r="Q7" s="199" t="s">
        <v>154</v>
      </c>
      <c r="R7" s="199" t="s">
        <v>154</v>
      </c>
      <c r="S7" s="199" t="s">
        <v>154</v>
      </c>
      <c r="T7" s="199" t="s">
        <v>154</v>
      </c>
      <c r="U7" s="199" t="s">
        <v>154</v>
      </c>
      <c r="V7" s="204">
        <f>SUM(P7:Q7)</f>
        <v>180</v>
      </c>
      <c r="W7" s="204">
        <f t="shared" si="0"/>
        <v>0</v>
      </c>
      <c r="X7" s="207" t="s">
        <v>142</v>
      </c>
      <c r="Y7" s="199" t="s">
        <v>165</v>
      </c>
      <c r="Z7" s="199">
        <v>773</v>
      </c>
      <c r="AA7" s="195" t="s">
        <v>283</v>
      </c>
    </row>
    <row r="8" spans="2:28" s="239" customFormat="1" ht="36.75" customHeight="1" thickBot="1">
      <c r="B8" s="237">
        <v>3</v>
      </c>
      <c r="C8" s="346">
        <v>40974</v>
      </c>
      <c r="D8" s="347">
        <v>40</v>
      </c>
      <c r="E8" s="348"/>
      <c r="F8" s="349" t="s">
        <v>223</v>
      </c>
      <c r="G8" s="245" t="s">
        <v>199</v>
      </c>
      <c r="H8" s="350">
        <v>270</v>
      </c>
      <c r="I8" s="351">
        <v>469</v>
      </c>
      <c r="J8" s="352">
        <v>9</v>
      </c>
      <c r="K8" s="353">
        <v>40977</v>
      </c>
      <c r="L8" s="353">
        <v>40978</v>
      </c>
      <c r="M8" s="249">
        <v>40987</v>
      </c>
      <c r="N8" s="254">
        <v>41016</v>
      </c>
      <c r="O8" s="247" t="s">
        <v>312</v>
      </c>
      <c r="P8" s="246">
        <v>160</v>
      </c>
      <c r="Q8" s="246">
        <v>110</v>
      </c>
      <c r="R8" s="243"/>
      <c r="S8" s="247">
        <v>51138142</v>
      </c>
      <c r="T8" s="254">
        <v>41012</v>
      </c>
      <c r="U8" s="243"/>
      <c r="V8" s="246">
        <f aca="true" t="shared" si="1" ref="V8:V25">SUM(P8:Q8)</f>
        <v>270</v>
      </c>
      <c r="W8" s="246">
        <f t="shared" si="0"/>
        <v>0</v>
      </c>
      <c r="X8" s="243"/>
      <c r="Y8" s="247"/>
      <c r="Z8" s="247"/>
      <c r="AA8" s="252" t="s">
        <v>275</v>
      </c>
      <c r="AB8" s="234" t="s">
        <v>225</v>
      </c>
    </row>
    <row r="9" spans="2:28" ht="51" customHeight="1">
      <c r="B9" s="206">
        <v>4</v>
      </c>
      <c r="C9" s="241">
        <v>40974</v>
      </c>
      <c r="D9" s="242">
        <v>41</v>
      </c>
      <c r="E9" s="243"/>
      <c r="F9" s="253" t="s">
        <v>224</v>
      </c>
      <c r="G9" s="245" t="s">
        <v>199</v>
      </c>
      <c r="H9" s="246">
        <v>450</v>
      </c>
      <c r="I9" s="247">
        <v>471</v>
      </c>
      <c r="J9" s="248">
        <v>9</v>
      </c>
      <c r="K9" s="249">
        <v>40976</v>
      </c>
      <c r="L9" s="249">
        <v>40978</v>
      </c>
      <c r="M9" s="249">
        <v>40987</v>
      </c>
      <c r="N9" s="254">
        <v>40982</v>
      </c>
      <c r="O9" s="247" t="s">
        <v>243</v>
      </c>
      <c r="P9" s="246">
        <v>390.2</v>
      </c>
      <c r="Q9" s="246">
        <v>59.8</v>
      </c>
      <c r="R9" s="243">
        <v>20120130</v>
      </c>
      <c r="S9" s="247">
        <v>50240794</v>
      </c>
      <c r="T9" s="254">
        <v>40981</v>
      </c>
      <c r="U9" s="243">
        <v>40989</v>
      </c>
      <c r="V9" s="246">
        <f t="shared" si="1"/>
        <v>450</v>
      </c>
      <c r="W9" s="246">
        <f t="shared" si="0"/>
        <v>0</v>
      </c>
      <c r="X9" s="243" t="s">
        <v>142</v>
      </c>
      <c r="Y9" s="247" t="s">
        <v>165</v>
      </c>
      <c r="Z9" s="247">
        <v>803</v>
      </c>
      <c r="AA9" s="252" t="s">
        <v>282</v>
      </c>
      <c r="AB9" s="120" t="s">
        <v>225</v>
      </c>
    </row>
    <row r="10" spans="2:28" ht="34.5" customHeight="1">
      <c r="B10" s="206">
        <v>5</v>
      </c>
      <c r="C10" s="197">
        <v>40974</v>
      </c>
      <c r="D10" s="198">
        <v>42</v>
      </c>
      <c r="E10" s="207"/>
      <c r="F10" s="208" t="s">
        <v>231</v>
      </c>
      <c r="G10" s="200" t="s">
        <v>198</v>
      </c>
      <c r="H10" s="201">
        <v>180</v>
      </c>
      <c r="I10" s="199">
        <v>472</v>
      </c>
      <c r="J10" s="203">
        <v>39</v>
      </c>
      <c r="K10" s="209">
        <v>40973</v>
      </c>
      <c r="L10" s="209">
        <v>40974</v>
      </c>
      <c r="M10" s="233">
        <v>40982</v>
      </c>
      <c r="N10" s="233">
        <v>40975</v>
      </c>
      <c r="O10" s="207" t="s">
        <v>233</v>
      </c>
      <c r="P10" s="204">
        <v>177</v>
      </c>
      <c r="Q10" s="204">
        <v>3</v>
      </c>
      <c r="R10" s="207">
        <v>20120113</v>
      </c>
      <c r="S10" s="199">
        <v>50240836</v>
      </c>
      <c r="T10" s="233">
        <v>40977</v>
      </c>
      <c r="U10" s="209">
        <v>40981</v>
      </c>
      <c r="V10" s="204">
        <f t="shared" si="1"/>
        <v>180</v>
      </c>
      <c r="W10" s="204">
        <f t="shared" si="0"/>
        <v>0</v>
      </c>
      <c r="X10" s="207" t="s">
        <v>142</v>
      </c>
      <c r="Y10" s="199" t="s">
        <v>165</v>
      </c>
      <c r="Z10" s="199">
        <v>809</v>
      </c>
      <c r="AA10" s="195" t="s">
        <v>274</v>
      </c>
      <c r="AB10" s="113"/>
    </row>
    <row r="11" spans="2:28" ht="50.25" customHeight="1" thickBot="1">
      <c r="B11" s="206">
        <v>6</v>
      </c>
      <c r="C11" s="197">
        <v>40975</v>
      </c>
      <c r="D11" s="198">
        <v>43</v>
      </c>
      <c r="E11" s="207"/>
      <c r="F11" s="211" t="s">
        <v>245</v>
      </c>
      <c r="G11" s="200" t="s">
        <v>199</v>
      </c>
      <c r="H11" s="201">
        <v>180</v>
      </c>
      <c r="I11" s="202">
        <v>498</v>
      </c>
      <c r="J11" s="203">
        <v>24</v>
      </c>
      <c r="K11" s="209">
        <v>40976</v>
      </c>
      <c r="L11" s="209">
        <v>40977</v>
      </c>
      <c r="M11" s="233">
        <v>40987</v>
      </c>
      <c r="N11" s="233">
        <v>40984</v>
      </c>
      <c r="O11" s="207" t="s">
        <v>244</v>
      </c>
      <c r="P11" s="204">
        <v>180</v>
      </c>
      <c r="Q11" s="199" t="s">
        <v>154</v>
      </c>
      <c r="R11" s="199" t="s">
        <v>154</v>
      </c>
      <c r="S11" s="199" t="s">
        <v>154</v>
      </c>
      <c r="T11" s="199" t="s">
        <v>154</v>
      </c>
      <c r="U11" s="199" t="s">
        <v>154</v>
      </c>
      <c r="V11" s="204">
        <f t="shared" si="1"/>
        <v>180</v>
      </c>
      <c r="W11" s="204">
        <f t="shared" si="0"/>
        <v>0</v>
      </c>
      <c r="X11" s="207" t="s">
        <v>142</v>
      </c>
      <c r="Y11" s="199" t="s">
        <v>165</v>
      </c>
      <c r="Z11" s="199">
        <v>827</v>
      </c>
      <c r="AA11" s="195" t="s">
        <v>274</v>
      </c>
      <c r="AB11" s="113"/>
    </row>
    <row r="12" spans="2:28" ht="77.25">
      <c r="B12" s="206">
        <v>7</v>
      </c>
      <c r="C12" s="241">
        <v>40980</v>
      </c>
      <c r="D12" s="242">
        <v>44</v>
      </c>
      <c r="E12" s="243"/>
      <c r="F12" s="253" t="s">
        <v>236</v>
      </c>
      <c r="G12" s="245" t="s">
        <v>205</v>
      </c>
      <c r="H12" s="246">
        <v>270</v>
      </c>
      <c r="I12" s="247">
        <v>512</v>
      </c>
      <c r="J12" s="248">
        <v>9</v>
      </c>
      <c r="K12" s="249">
        <v>40981</v>
      </c>
      <c r="L12" s="249">
        <v>40982</v>
      </c>
      <c r="M12" s="249">
        <v>40990</v>
      </c>
      <c r="N12" s="254">
        <v>40990</v>
      </c>
      <c r="O12" s="247" t="s">
        <v>258</v>
      </c>
      <c r="P12" s="246">
        <v>270</v>
      </c>
      <c r="Q12" s="246" t="s">
        <v>154</v>
      </c>
      <c r="R12" s="243" t="s">
        <v>154</v>
      </c>
      <c r="S12" s="247" t="s">
        <v>154</v>
      </c>
      <c r="T12" s="243" t="s">
        <v>154</v>
      </c>
      <c r="U12" s="243" t="s">
        <v>154</v>
      </c>
      <c r="V12" s="246">
        <f t="shared" si="1"/>
        <v>270</v>
      </c>
      <c r="W12" s="246">
        <f t="shared" si="0"/>
        <v>0</v>
      </c>
      <c r="X12" s="243" t="s">
        <v>142</v>
      </c>
      <c r="Y12" s="247" t="s">
        <v>165</v>
      </c>
      <c r="Z12" s="247">
        <v>836</v>
      </c>
      <c r="AA12" s="252" t="s">
        <v>260</v>
      </c>
      <c r="AB12" s="120" t="s">
        <v>225</v>
      </c>
    </row>
    <row r="13" spans="2:28" ht="30.75" customHeight="1">
      <c r="B13" s="206">
        <v>8</v>
      </c>
      <c r="C13" s="197">
        <v>40982</v>
      </c>
      <c r="D13" s="198">
        <v>45</v>
      </c>
      <c r="E13" s="207"/>
      <c r="F13" s="208" t="s">
        <v>162</v>
      </c>
      <c r="G13" s="200" t="s">
        <v>192</v>
      </c>
      <c r="H13" s="201">
        <v>180</v>
      </c>
      <c r="I13" s="199">
        <v>544</v>
      </c>
      <c r="J13" s="203">
        <v>24</v>
      </c>
      <c r="K13" s="209">
        <v>40983</v>
      </c>
      <c r="L13" s="209">
        <v>40983</v>
      </c>
      <c r="M13" s="233">
        <v>40991</v>
      </c>
      <c r="N13" s="233">
        <v>40984</v>
      </c>
      <c r="O13" s="207" t="s">
        <v>246</v>
      </c>
      <c r="P13" s="204">
        <v>180</v>
      </c>
      <c r="Q13" s="199" t="s">
        <v>154</v>
      </c>
      <c r="R13" s="199" t="s">
        <v>154</v>
      </c>
      <c r="S13" s="199" t="s">
        <v>154</v>
      </c>
      <c r="T13" s="199" t="s">
        <v>154</v>
      </c>
      <c r="U13" s="199" t="s">
        <v>154</v>
      </c>
      <c r="V13" s="204">
        <f t="shared" si="1"/>
        <v>180</v>
      </c>
      <c r="W13" s="204">
        <f t="shared" si="0"/>
        <v>0</v>
      </c>
      <c r="X13" s="207" t="s">
        <v>142</v>
      </c>
      <c r="Y13" s="199" t="s">
        <v>165</v>
      </c>
      <c r="Z13" s="199">
        <v>890</v>
      </c>
      <c r="AA13" s="195" t="s">
        <v>274</v>
      </c>
      <c r="AB13" s="113"/>
    </row>
    <row r="14" spans="2:28" ht="42.75" customHeight="1" thickBot="1">
      <c r="B14" s="286">
        <v>9</v>
      </c>
      <c r="C14" s="287">
        <v>40982</v>
      </c>
      <c r="D14" s="288">
        <v>46</v>
      </c>
      <c r="E14" s="289"/>
      <c r="F14" s="290" t="s">
        <v>162</v>
      </c>
      <c r="G14" s="291" t="s">
        <v>195</v>
      </c>
      <c r="H14" s="292">
        <v>180</v>
      </c>
      <c r="I14" s="293">
        <v>547</v>
      </c>
      <c r="J14" s="294">
        <v>24</v>
      </c>
      <c r="K14" s="295">
        <v>40989</v>
      </c>
      <c r="L14" s="295">
        <v>40990</v>
      </c>
      <c r="M14" s="297">
        <v>40998</v>
      </c>
      <c r="N14" s="297">
        <v>40994</v>
      </c>
      <c r="O14" s="289" t="s">
        <v>259</v>
      </c>
      <c r="P14" s="298">
        <v>111</v>
      </c>
      <c r="Q14" s="298">
        <v>69</v>
      </c>
      <c r="R14" s="344">
        <v>20120138</v>
      </c>
      <c r="S14" s="293">
        <v>51137093</v>
      </c>
      <c r="T14" s="297">
        <v>40991</v>
      </c>
      <c r="U14" s="345">
        <v>40991</v>
      </c>
      <c r="V14" s="298">
        <f t="shared" si="1"/>
        <v>180</v>
      </c>
      <c r="W14" s="298">
        <f t="shared" si="0"/>
        <v>0</v>
      </c>
      <c r="X14" s="289" t="s">
        <v>142</v>
      </c>
      <c r="Y14" s="293" t="s">
        <v>165</v>
      </c>
      <c r="Z14" s="293">
        <v>891</v>
      </c>
      <c r="AA14" s="299" t="s">
        <v>260</v>
      </c>
      <c r="AB14" s="114"/>
    </row>
    <row r="15" spans="2:28" ht="42.75" customHeight="1">
      <c r="B15" s="271">
        <v>10</v>
      </c>
      <c r="C15" s="272">
        <v>40982</v>
      </c>
      <c r="D15" s="273">
        <v>50</v>
      </c>
      <c r="E15" s="283">
        <v>931</v>
      </c>
      <c r="F15" s="275" t="s">
        <v>277</v>
      </c>
      <c r="G15" s="276" t="s">
        <v>204</v>
      </c>
      <c r="H15" s="277">
        <v>2700</v>
      </c>
      <c r="I15" s="278">
        <v>561</v>
      </c>
      <c r="J15" s="279">
        <v>47</v>
      </c>
      <c r="K15" s="280">
        <v>40984</v>
      </c>
      <c r="L15" s="280">
        <v>40998</v>
      </c>
      <c r="M15" s="342">
        <v>41008</v>
      </c>
      <c r="N15" s="342">
        <v>41008</v>
      </c>
      <c r="O15" s="283" t="s">
        <v>303</v>
      </c>
      <c r="P15" s="284">
        <v>2460.1</v>
      </c>
      <c r="Q15" s="284">
        <v>239.9</v>
      </c>
      <c r="R15" s="278"/>
      <c r="S15" s="283">
        <v>47895703</v>
      </c>
      <c r="T15" s="342">
        <v>41008</v>
      </c>
      <c r="U15" s="274"/>
      <c r="V15" s="284">
        <f t="shared" si="1"/>
        <v>2700</v>
      </c>
      <c r="W15" s="284"/>
      <c r="X15" s="274"/>
      <c r="Y15" s="283"/>
      <c r="Z15" s="283"/>
      <c r="AA15" s="285" t="s">
        <v>276</v>
      </c>
      <c r="AB15" s="118"/>
    </row>
    <row r="16" spans="2:28" ht="33" customHeight="1">
      <c r="B16" s="152">
        <v>11</v>
      </c>
      <c r="C16" s="107">
        <v>40983</v>
      </c>
      <c r="D16" s="198">
        <v>47</v>
      </c>
      <c r="E16" s="207"/>
      <c r="F16" s="264" t="s">
        <v>240</v>
      </c>
      <c r="G16" s="200" t="s">
        <v>241</v>
      </c>
      <c r="H16" s="265">
        <v>2349.6</v>
      </c>
      <c r="I16" s="266">
        <v>565</v>
      </c>
      <c r="J16" s="267">
        <v>18</v>
      </c>
      <c r="K16" s="268">
        <v>40994</v>
      </c>
      <c r="L16" s="268">
        <v>40998</v>
      </c>
      <c r="M16" s="233">
        <v>41015</v>
      </c>
      <c r="N16" s="233">
        <v>41015</v>
      </c>
      <c r="O16" s="199" t="s">
        <v>302</v>
      </c>
      <c r="P16" s="204">
        <v>1122.87</v>
      </c>
      <c r="Q16" s="204">
        <v>1242.57</v>
      </c>
      <c r="R16" s="207"/>
      <c r="S16" s="199">
        <v>51138151</v>
      </c>
      <c r="T16" s="233">
        <v>41015</v>
      </c>
      <c r="U16" s="207"/>
      <c r="V16" s="204">
        <f t="shared" si="1"/>
        <v>2365.4399999999996</v>
      </c>
      <c r="W16" s="204"/>
      <c r="X16" s="207"/>
      <c r="Y16" s="199"/>
      <c r="Z16" s="199"/>
      <c r="AA16" s="219" t="s">
        <v>276</v>
      </c>
      <c r="AB16" s="118"/>
    </row>
    <row r="17" spans="2:28" ht="34.5" customHeight="1" thickBot="1">
      <c r="B17" s="152">
        <v>12</v>
      </c>
      <c r="C17" s="107">
        <v>40987</v>
      </c>
      <c r="D17" s="198">
        <v>48</v>
      </c>
      <c r="E17" s="207"/>
      <c r="F17" s="208" t="s">
        <v>162</v>
      </c>
      <c r="G17" s="200" t="s">
        <v>207</v>
      </c>
      <c r="H17" s="201">
        <v>180</v>
      </c>
      <c r="I17" s="199">
        <v>558</v>
      </c>
      <c r="J17" s="203">
        <v>24</v>
      </c>
      <c r="K17" s="209">
        <v>40996</v>
      </c>
      <c r="L17" s="209">
        <v>40996</v>
      </c>
      <c r="M17" s="233">
        <v>41004</v>
      </c>
      <c r="N17" s="233">
        <v>41010</v>
      </c>
      <c r="O17" s="199" t="s">
        <v>304</v>
      </c>
      <c r="P17" s="204" t="s">
        <v>305</v>
      </c>
      <c r="Q17" s="204"/>
      <c r="R17" s="204"/>
      <c r="S17" s="204"/>
      <c r="T17" s="204"/>
      <c r="U17" s="207"/>
      <c r="V17" s="204">
        <f t="shared" si="1"/>
        <v>0</v>
      </c>
      <c r="W17" s="204"/>
      <c r="X17" s="207"/>
      <c r="Y17" s="199"/>
      <c r="Z17" s="199"/>
      <c r="AA17" s="219" t="s">
        <v>276</v>
      </c>
      <c r="AB17" s="118"/>
    </row>
    <row r="18" spans="2:28" ht="40.5" customHeight="1">
      <c r="B18" s="240">
        <v>13</v>
      </c>
      <c r="C18" s="241">
        <v>40987</v>
      </c>
      <c r="D18" s="242">
        <v>49</v>
      </c>
      <c r="E18" s="243"/>
      <c r="F18" s="253" t="s">
        <v>151</v>
      </c>
      <c r="G18" s="245" t="s">
        <v>190</v>
      </c>
      <c r="H18" s="246">
        <v>180</v>
      </c>
      <c r="I18" s="247">
        <v>559</v>
      </c>
      <c r="J18" s="248">
        <v>9</v>
      </c>
      <c r="K18" s="249">
        <v>40991</v>
      </c>
      <c r="L18" s="249">
        <v>40992</v>
      </c>
      <c r="M18" s="249">
        <v>41001</v>
      </c>
      <c r="N18" s="254">
        <v>41010</v>
      </c>
      <c r="O18" s="247" t="s">
        <v>306</v>
      </c>
      <c r="P18" s="246">
        <v>317.5</v>
      </c>
      <c r="Q18" s="246">
        <v>0</v>
      </c>
      <c r="R18" s="243"/>
      <c r="S18" s="247"/>
      <c r="T18" s="243"/>
      <c r="U18" s="243"/>
      <c r="V18" s="204">
        <f t="shared" si="1"/>
        <v>317.5</v>
      </c>
      <c r="W18" s="204"/>
      <c r="X18" s="243"/>
      <c r="Y18" s="247"/>
      <c r="Z18" s="247"/>
      <c r="AA18" s="252" t="s">
        <v>276</v>
      </c>
      <c r="AB18" s="120" t="s">
        <v>225</v>
      </c>
    </row>
    <row r="19" spans="2:28" ht="31.5" customHeight="1">
      <c r="B19" s="152">
        <v>14</v>
      </c>
      <c r="C19" s="107">
        <v>40990</v>
      </c>
      <c r="D19" s="198">
        <v>51</v>
      </c>
      <c r="E19" s="270"/>
      <c r="F19" s="211" t="s">
        <v>250</v>
      </c>
      <c r="G19" s="200" t="s">
        <v>251</v>
      </c>
      <c r="H19" s="265">
        <v>630</v>
      </c>
      <c r="I19" s="266">
        <v>579</v>
      </c>
      <c r="J19" s="267">
        <v>14</v>
      </c>
      <c r="K19" s="268">
        <v>40996</v>
      </c>
      <c r="L19" s="268">
        <v>40998</v>
      </c>
      <c r="M19" s="233">
        <v>41008</v>
      </c>
      <c r="N19" s="233">
        <v>41016</v>
      </c>
      <c r="O19" s="238" t="s">
        <v>311</v>
      </c>
      <c r="P19" s="204">
        <v>630</v>
      </c>
      <c r="Q19" s="204">
        <v>179.5</v>
      </c>
      <c r="R19" s="207"/>
      <c r="S19" s="199">
        <v>51137595</v>
      </c>
      <c r="T19" s="233">
        <v>41016</v>
      </c>
      <c r="U19" s="207"/>
      <c r="V19" s="204">
        <f t="shared" si="1"/>
        <v>809.5</v>
      </c>
      <c r="W19" s="204"/>
      <c r="X19" s="207"/>
      <c r="Y19" s="199"/>
      <c r="Z19" s="199"/>
      <c r="AA19" s="219" t="s">
        <v>276</v>
      </c>
      <c r="AB19" s="118"/>
    </row>
    <row r="20" spans="2:28" ht="37.5" customHeight="1">
      <c r="B20" s="152">
        <v>15</v>
      </c>
      <c r="C20" s="107">
        <v>40990</v>
      </c>
      <c r="D20" s="198">
        <v>52</v>
      </c>
      <c r="E20" s="207"/>
      <c r="F20" s="211" t="s">
        <v>252</v>
      </c>
      <c r="G20" s="200" t="s">
        <v>251</v>
      </c>
      <c r="H20" s="201">
        <v>540</v>
      </c>
      <c r="I20" s="199">
        <v>580</v>
      </c>
      <c r="J20" s="203">
        <v>14</v>
      </c>
      <c r="K20" s="209">
        <v>40996</v>
      </c>
      <c r="L20" s="209">
        <v>40998</v>
      </c>
      <c r="M20" s="233">
        <v>41008</v>
      </c>
      <c r="N20" s="233">
        <v>41003</v>
      </c>
      <c r="O20" s="236" t="s">
        <v>289</v>
      </c>
      <c r="P20" s="204">
        <v>361</v>
      </c>
      <c r="Q20" s="204">
        <v>179</v>
      </c>
      <c r="R20" s="207"/>
      <c r="S20" s="199">
        <v>51137464</v>
      </c>
      <c r="T20" s="233">
        <v>41003</v>
      </c>
      <c r="U20" s="207"/>
      <c r="V20" s="204">
        <f t="shared" si="1"/>
        <v>540</v>
      </c>
      <c r="W20" s="204"/>
      <c r="X20" s="207"/>
      <c r="Y20" s="199"/>
      <c r="Z20" s="199"/>
      <c r="AA20" s="219" t="s">
        <v>276</v>
      </c>
      <c r="AB20" s="118"/>
    </row>
    <row r="21" spans="2:28" s="221" customFormat="1" ht="38.25" customHeight="1" thickBot="1">
      <c r="B21" s="206">
        <v>16</v>
      </c>
      <c r="C21" s="197">
        <v>40990</v>
      </c>
      <c r="D21" s="198">
        <v>53</v>
      </c>
      <c r="E21" s="207"/>
      <c r="F21" s="211" t="s">
        <v>208</v>
      </c>
      <c r="G21" s="200" t="s">
        <v>251</v>
      </c>
      <c r="H21" s="201">
        <v>540</v>
      </c>
      <c r="I21" s="199">
        <v>581</v>
      </c>
      <c r="J21" s="203">
        <v>14</v>
      </c>
      <c r="K21" s="209">
        <v>40996</v>
      </c>
      <c r="L21" s="209">
        <v>40998</v>
      </c>
      <c r="M21" s="233">
        <v>41008</v>
      </c>
      <c r="N21" s="233">
        <v>41003</v>
      </c>
      <c r="O21" s="236" t="s">
        <v>307</v>
      </c>
      <c r="P21" s="204">
        <v>361</v>
      </c>
      <c r="Q21" s="204">
        <v>179</v>
      </c>
      <c r="R21" s="207"/>
      <c r="S21" s="199">
        <v>51138006</v>
      </c>
      <c r="T21" s="233">
        <v>41003</v>
      </c>
      <c r="U21" s="207"/>
      <c r="V21" s="204">
        <f t="shared" si="1"/>
        <v>540</v>
      </c>
      <c r="W21" s="204"/>
      <c r="X21" s="207"/>
      <c r="Y21" s="199"/>
      <c r="Z21" s="199"/>
      <c r="AA21" s="219" t="s">
        <v>276</v>
      </c>
      <c r="AB21" s="223"/>
    </row>
    <row r="22" spans="2:28" ht="34.5" customHeight="1">
      <c r="B22" s="240">
        <v>17</v>
      </c>
      <c r="C22" s="241">
        <v>40994</v>
      </c>
      <c r="D22" s="242">
        <v>54</v>
      </c>
      <c r="E22" s="243"/>
      <c r="F22" s="244" t="s">
        <v>254</v>
      </c>
      <c r="G22" s="245" t="s">
        <v>203</v>
      </c>
      <c r="H22" s="246">
        <v>270</v>
      </c>
      <c r="I22" s="247">
        <v>582</v>
      </c>
      <c r="J22" s="248">
        <v>9</v>
      </c>
      <c r="K22" s="249">
        <v>40998</v>
      </c>
      <c r="L22" s="249">
        <v>40999</v>
      </c>
      <c r="M22" s="249">
        <v>41008</v>
      </c>
      <c r="N22" s="254">
        <v>41010</v>
      </c>
      <c r="O22" s="247" t="s">
        <v>308</v>
      </c>
      <c r="P22" s="246">
        <v>184</v>
      </c>
      <c r="Q22" s="246">
        <v>86</v>
      </c>
      <c r="R22" s="243"/>
      <c r="S22" s="247">
        <v>51138022</v>
      </c>
      <c r="T22" s="254">
        <v>41009</v>
      </c>
      <c r="U22" s="243"/>
      <c r="V22" s="204">
        <f t="shared" si="1"/>
        <v>270</v>
      </c>
      <c r="W22" s="204"/>
      <c r="X22" s="243"/>
      <c r="Y22" s="247"/>
      <c r="Z22" s="247"/>
      <c r="AA22" s="252" t="s">
        <v>276</v>
      </c>
      <c r="AB22" s="120" t="s">
        <v>225</v>
      </c>
    </row>
    <row r="23" spans="2:28" ht="31.5" customHeight="1">
      <c r="B23" s="152">
        <v>18</v>
      </c>
      <c r="C23" s="107">
        <v>40994</v>
      </c>
      <c r="D23" s="198">
        <v>55</v>
      </c>
      <c r="E23" s="207"/>
      <c r="F23" s="211" t="s">
        <v>255</v>
      </c>
      <c r="G23" s="200" t="s">
        <v>191</v>
      </c>
      <c r="H23" s="201">
        <v>180</v>
      </c>
      <c r="I23" s="199">
        <v>583</v>
      </c>
      <c r="J23" s="203">
        <v>18</v>
      </c>
      <c r="K23" s="209">
        <v>40996</v>
      </c>
      <c r="L23" s="209">
        <v>40997</v>
      </c>
      <c r="M23" s="233">
        <v>41005</v>
      </c>
      <c r="N23" s="233">
        <v>41010</v>
      </c>
      <c r="O23" s="199" t="s">
        <v>310</v>
      </c>
      <c r="P23" s="204">
        <v>217.35</v>
      </c>
      <c r="Q23" s="204">
        <v>0</v>
      </c>
      <c r="R23" s="207"/>
      <c r="S23" s="199"/>
      <c r="T23" s="207"/>
      <c r="U23" s="207"/>
      <c r="V23" s="204">
        <f t="shared" si="1"/>
        <v>217.35</v>
      </c>
      <c r="W23" s="204"/>
      <c r="X23" s="207"/>
      <c r="Y23" s="199"/>
      <c r="Z23" s="199"/>
      <c r="AA23" s="219" t="s">
        <v>276</v>
      </c>
      <c r="AB23" s="118"/>
    </row>
    <row r="24" spans="2:28" ht="36" customHeight="1">
      <c r="B24" s="156">
        <v>19</v>
      </c>
      <c r="C24" s="157">
        <v>40994</v>
      </c>
      <c r="D24" s="212">
        <v>56</v>
      </c>
      <c r="E24" s="213"/>
      <c r="F24" s="225" t="s">
        <v>221</v>
      </c>
      <c r="G24" s="214" t="s">
        <v>251</v>
      </c>
      <c r="H24" s="215">
        <v>540</v>
      </c>
      <c r="I24" s="216">
        <v>584</v>
      </c>
      <c r="J24" s="217">
        <v>15</v>
      </c>
      <c r="K24" s="218">
        <v>40996</v>
      </c>
      <c r="L24" s="218">
        <v>40998</v>
      </c>
      <c r="M24" s="233">
        <v>41008</v>
      </c>
      <c r="N24" s="233">
        <v>41003</v>
      </c>
      <c r="O24" s="199" t="s">
        <v>309</v>
      </c>
      <c r="P24" s="204">
        <v>413.5</v>
      </c>
      <c r="Q24" s="204">
        <v>126.5</v>
      </c>
      <c r="R24" s="207"/>
      <c r="S24" s="236" t="s">
        <v>292</v>
      </c>
      <c r="T24" s="207" t="s">
        <v>291</v>
      </c>
      <c r="U24" s="207"/>
      <c r="V24" s="204">
        <f t="shared" si="1"/>
        <v>540</v>
      </c>
      <c r="W24" s="204"/>
      <c r="X24" s="207"/>
      <c r="Y24" s="199"/>
      <c r="Z24" s="216"/>
      <c r="AA24" s="219" t="s">
        <v>276</v>
      </c>
      <c r="AB24" s="118"/>
    </row>
    <row r="25" spans="2:28" ht="36" customHeight="1">
      <c r="B25" s="96">
        <v>20</v>
      </c>
      <c r="C25" s="107">
        <v>40998</v>
      </c>
      <c r="D25" s="198">
        <v>57</v>
      </c>
      <c r="E25" s="207"/>
      <c r="F25" s="211" t="s">
        <v>287</v>
      </c>
      <c r="G25" s="200" t="s">
        <v>288</v>
      </c>
      <c r="H25" s="201">
        <v>2700</v>
      </c>
      <c r="I25" s="199">
        <v>604</v>
      </c>
      <c r="J25" s="203">
        <v>35</v>
      </c>
      <c r="K25" s="209">
        <v>40998</v>
      </c>
      <c r="L25" s="209">
        <v>41013</v>
      </c>
      <c r="M25" s="233">
        <v>41022</v>
      </c>
      <c r="N25" s="233">
        <v>41022</v>
      </c>
      <c r="O25" s="207" t="s">
        <v>313</v>
      </c>
      <c r="P25" s="204">
        <v>1139</v>
      </c>
      <c r="Q25" s="204">
        <v>1561</v>
      </c>
      <c r="R25" s="207"/>
      <c r="S25" s="199">
        <v>50822827</v>
      </c>
      <c r="T25" s="233">
        <v>41017</v>
      </c>
      <c r="U25" s="207"/>
      <c r="V25" s="204">
        <f t="shared" si="1"/>
        <v>2700</v>
      </c>
      <c r="W25" s="204">
        <v>1561</v>
      </c>
      <c r="X25" s="207"/>
      <c r="Y25" s="199"/>
      <c r="Z25" s="199"/>
      <c r="AA25" s="211" t="s">
        <v>314</v>
      </c>
      <c r="AB25" s="118"/>
    </row>
    <row r="26" spans="4:25" s="221" customFormat="1" ht="30" customHeight="1" thickBot="1">
      <c r="D26" s="255"/>
      <c r="G26" s="196"/>
      <c r="H26" s="256">
        <f>SUM(H6:H25)</f>
        <v>12949.6</v>
      </c>
      <c r="I26" s="196"/>
      <c r="J26" s="257"/>
      <c r="N26" s="196"/>
      <c r="P26" s="258">
        <f>SUM(P6:P7)</f>
        <v>430</v>
      </c>
      <c r="Q26" s="259">
        <f>SUM(Q6:Q7)</f>
        <v>0</v>
      </c>
      <c r="R26" s="196"/>
      <c r="U26" s="260">
        <f>SUM(V6:V7)</f>
        <v>430</v>
      </c>
      <c r="V26" s="261">
        <f>SUM(W6:W7)</f>
        <v>0</v>
      </c>
      <c r="X26" s="196"/>
      <c r="Y26" s="196"/>
    </row>
    <row r="27" spans="7:25" ht="15">
      <c r="G27" s="1"/>
      <c r="H27" s="1"/>
      <c r="I27" s="1"/>
      <c r="J27" s="98"/>
      <c r="P27" s="1"/>
      <c r="Q27" s="1"/>
      <c r="X27" s="1"/>
      <c r="Y27" s="1"/>
    </row>
    <row r="28" spans="7:25" ht="15">
      <c r="G28" s="1"/>
      <c r="H28" s="1"/>
      <c r="I28" s="1"/>
      <c r="J28" s="98"/>
      <c r="P28" s="1"/>
      <c r="Q28" s="1"/>
      <c r="X28" s="1"/>
      <c r="Y28" s="1"/>
    </row>
    <row r="29" spans="7:25" ht="15">
      <c r="G29" s="1"/>
      <c r="H29" s="1"/>
      <c r="I29" s="1"/>
      <c r="J29" s="98"/>
      <c r="P29" s="1"/>
      <c r="Q29" s="1"/>
      <c r="X29" s="1"/>
      <c r="Y29" s="1"/>
    </row>
    <row r="30" spans="7:25" ht="15">
      <c r="G30" s="1"/>
      <c r="H30" s="1"/>
      <c r="I30" s="1"/>
      <c r="J30" s="98"/>
      <c r="P30" s="1"/>
      <c r="Q30" s="1"/>
      <c r="X30" s="1"/>
      <c r="Y30" s="1"/>
    </row>
    <row r="31" spans="3:25" ht="23.25">
      <c r="C31" s="83" t="s">
        <v>99</v>
      </c>
      <c r="D31" s="83" t="s">
        <v>94</v>
      </c>
      <c r="E31" s="84" t="s">
        <v>95</v>
      </c>
      <c r="F31" s="83" t="s">
        <v>144</v>
      </c>
      <c r="G31" s="83" t="s">
        <v>145</v>
      </c>
      <c r="H31" s="1"/>
      <c r="I31" s="1"/>
      <c r="J31" s="98"/>
      <c r="P31" s="1"/>
      <c r="Q31" s="1"/>
      <c r="X31" s="1"/>
      <c r="Y31" s="1"/>
    </row>
    <row r="32" spans="3:25" ht="15">
      <c r="C32" s="16">
        <f>SUM(H26)</f>
        <v>12949.6</v>
      </c>
      <c r="D32" s="16">
        <f>SUM(P26)</f>
        <v>430</v>
      </c>
      <c r="E32" s="2">
        <v>2720.1</v>
      </c>
      <c r="F32" s="16">
        <f>SUM(Q26)</f>
        <v>0</v>
      </c>
      <c r="G32" s="16">
        <f>SUM(V26)</f>
        <v>0</v>
      </c>
      <c r="H32" s="1"/>
      <c r="I32" s="1"/>
      <c r="J32" s="98"/>
      <c r="P32" s="1"/>
      <c r="Q32" s="1"/>
      <c r="X32" s="1"/>
      <c r="Y32" s="1"/>
    </row>
    <row r="33" spans="3:25" ht="15">
      <c r="C33" s="3"/>
      <c r="D33" s="4"/>
      <c r="E33" s="4"/>
      <c r="F33" s="5"/>
      <c r="G33" s="5"/>
      <c r="H33" s="1"/>
      <c r="I33" s="1"/>
      <c r="J33" s="98"/>
      <c r="P33" s="1"/>
      <c r="Q33" s="1"/>
      <c r="X33" s="1"/>
      <c r="Y33" s="1"/>
    </row>
    <row r="34" spans="3:25" ht="15">
      <c r="C34" s="6"/>
      <c r="D34" s="7"/>
      <c r="E34" s="7"/>
      <c r="F34" s="8"/>
      <c r="G34" s="101"/>
      <c r="H34" s="1"/>
      <c r="I34" s="1"/>
      <c r="J34" s="98"/>
      <c r="P34" s="1"/>
      <c r="Q34" s="1"/>
      <c r="X34" s="1"/>
      <c r="Y34" s="1"/>
    </row>
    <row r="35" spans="3:25" ht="15">
      <c r="C35" s="9"/>
      <c r="D35" s="9"/>
      <c r="E35" s="9"/>
      <c r="F35" s="9"/>
      <c r="G35" s="5"/>
      <c r="H35" s="1"/>
      <c r="I35" s="1"/>
      <c r="J35" s="98"/>
      <c r="P35" s="1"/>
      <c r="Q35" s="1"/>
      <c r="X35" s="1"/>
      <c r="Y35" s="1"/>
    </row>
    <row r="36" spans="3:25" ht="15">
      <c r="C36" s="11"/>
      <c r="D36" s="10" t="s">
        <v>96</v>
      </c>
      <c r="E36" s="12"/>
      <c r="F36" s="12"/>
      <c r="G36" s="19"/>
      <c r="H36" s="1"/>
      <c r="I36" s="1"/>
      <c r="J36" s="98"/>
      <c r="P36" s="1"/>
      <c r="Q36" s="1"/>
      <c r="X36" s="1"/>
      <c r="Y36" s="1"/>
    </row>
    <row r="37" spans="3:25" ht="15">
      <c r="C37" s="13"/>
      <c r="D37" s="10" t="s">
        <v>97</v>
      </c>
      <c r="E37" s="10"/>
      <c r="F37" s="10"/>
      <c r="G37" s="102"/>
      <c r="H37" s="1"/>
      <c r="I37" s="1"/>
      <c r="J37" s="98"/>
      <c r="P37" s="1"/>
      <c r="Q37" s="1"/>
      <c r="X37" s="1"/>
      <c r="Y37" s="1"/>
    </row>
    <row r="38" spans="3:25" ht="15">
      <c r="C38" s="14"/>
      <c r="D38" s="10" t="s">
        <v>98</v>
      </c>
      <c r="E38" s="10"/>
      <c r="F38" s="10"/>
      <c r="G38" s="102"/>
      <c r="H38" s="1"/>
      <c r="I38" s="1"/>
      <c r="J38" s="98"/>
      <c r="P38" s="1"/>
      <c r="Q38" s="1"/>
      <c r="X38" s="1"/>
      <c r="Y38" s="1"/>
    </row>
    <row r="39" spans="7:25" ht="15">
      <c r="G39" s="1"/>
      <c r="H39" s="1"/>
      <c r="I39" s="1"/>
      <c r="J39" s="98"/>
      <c r="P39" s="1"/>
      <c r="Q39" s="1"/>
      <c r="X39" s="1"/>
      <c r="Y39" s="1"/>
    </row>
    <row r="40" spans="7:25" ht="15">
      <c r="G40" s="1"/>
      <c r="H40" s="1"/>
      <c r="I40" s="1"/>
      <c r="J40" s="98"/>
      <c r="P40" s="1"/>
      <c r="Q40" s="1"/>
      <c r="X40" s="1"/>
      <c r="Y40" s="1"/>
    </row>
    <row r="41" spans="7:25" ht="15">
      <c r="G41" s="1"/>
      <c r="H41" s="1"/>
      <c r="I41" s="1"/>
      <c r="J41" s="98"/>
      <c r="P41" s="1"/>
      <c r="Q41" s="1"/>
      <c r="X41" s="1"/>
      <c r="Y41" s="1"/>
    </row>
    <row r="42" spans="3:25" ht="18.75">
      <c r="C42" s="49" t="s">
        <v>229</v>
      </c>
      <c r="D42" s="1"/>
      <c r="G42" s="1"/>
      <c r="H42" s="17"/>
      <c r="I42" s="1"/>
      <c r="J42" s="98"/>
      <c r="K42" s="1"/>
      <c r="L42" s="1"/>
      <c r="P42" s="17"/>
      <c r="Q42" s="17"/>
      <c r="U42" s="17"/>
      <c r="V42" s="1"/>
      <c r="X42" s="1"/>
      <c r="Y42" s="1"/>
    </row>
    <row r="43" spans="3:26" ht="18.75">
      <c r="C43" s="49" t="s">
        <v>235</v>
      </c>
      <c r="D43" s="21"/>
      <c r="E43" s="22"/>
      <c r="F43" s="22"/>
      <c r="G43" s="21"/>
      <c r="H43" s="25"/>
      <c r="I43" s="21"/>
      <c r="J43" s="93"/>
      <c r="K43" s="21"/>
      <c r="L43" s="21"/>
      <c r="M43" s="22"/>
      <c r="N43" s="21"/>
      <c r="O43" s="22"/>
      <c r="P43" s="25"/>
      <c r="Q43" s="25"/>
      <c r="R43" s="222"/>
      <c r="S43" s="22"/>
      <c r="T43" s="22"/>
      <c r="U43" s="25"/>
      <c r="V43" s="21"/>
      <c r="W43" s="22"/>
      <c r="X43" s="21"/>
      <c r="Y43" s="21"/>
      <c r="Z43" s="22"/>
    </row>
    <row r="44" spans="3:26" ht="15.75" thickBot="1">
      <c r="C44" s="21"/>
      <c r="D44" s="21"/>
      <c r="E44" s="22"/>
      <c r="F44" s="22"/>
      <c r="G44" s="21"/>
      <c r="H44" s="25"/>
      <c r="I44" s="21"/>
      <c r="J44" s="93"/>
      <c r="K44" s="21"/>
      <c r="L44" s="21"/>
      <c r="M44" s="22"/>
      <c r="N44" s="21"/>
      <c r="O44" s="22"/>
      <c r="P44" s="25"/>
      <c r="Q44" s="25"/>
      <c r="R44" s="222"/>
      <c r="S44" s="22"/>
      <c r="T44" s="22"/>
      <c r="U44" s="25"/>
      <c r="V44" s="21"/>
      <c r="W44" s="22"/>
      <c r="X44" s="21"/>
      <c r="Y44" s="21"/>
      <c r="Z44" s="22"/>
    </row>
    <row r="45" spans="3:26" ht="27" thickBot="1">
      <c r="C45" s="56" t="s">
        <v>63</v>
      </c>
      <c r="D45" s="57" t="s">
        <v>91</v>
      </c>
      <c r="E45" s="57" t="s">
        <v>65</v>
      </c>
      <c r="F45" s="58" t="s">
        <v>66</v>
      </c>
      <c r="G45" s="58" t="s">
        <v>188</v>
      </c>
      <c r="H45" s="59" t="s">
        <v>68</v>
      </c>
      <c r="I45" s="60" t="s">
        <v>69</v>
      </c>
      <c r="J45" s="94" t="s">
        <v>70</v>
      </c>
      <c r="K45" s="58" t="s">
        <v>71</v>
      </c>
      <c r="L45" s="58" t="s">
        <v>72</v>
      </c>
      <c r="M45" s="58" t="s">
        <v>73</v>
      </c>
      <c r="N45" s="58" t="s">
        <v>74</v>
      </c>
      <c r="O45" s="58" t="s">
        <v>75</v>
      </c>
      <c r="P45" s="59" t="s">
        <v>76</v>
      </c>
      <c r="Q45" s="59" t="s">
        <v>77</v>
      </c>
      <c r="R45" s="220" t="s">
        <v>78</v>
      </c>
      <c r="S45" s="61" t="s">
        <v>63</v>
      </c>
      <c r="T45" s="58" t="s">
        <v>79</v>
      </c>
      <c r="U45" s="59" t="s">
        <v>80</v>
      </c>
      <c r="V45" s="58" t="s">
        <v>81</v>
      </c>
      <c r="W45" s="58" t="s">
        <v>83</v>
      </c>
      <c r="X45" s="58" t="s">
        <v>84</v>
      </c>
      <c r="Y45" s="58" t="s">
        <v>85</v>
      </c>
      <c r="Z45" s="62" t="s">
        <v>86</v>
      </c>
    </row>
    <row r="46" spans="3:26" ht="15">
      <c r="C46" s="27"/>
      <c r="D46" s="28"/>
      <c r="E46" s="29"/>
      <c r="F46" s="29"/>
      <c r="G46" s="28"/>
      <c r="H46" s="30"/>
      <c r="I46" s="28"/>
      <c r="J46" s="95"/>
      <c r="K46" s="31"/>
      <c r="L46" s="31"/>
      <c r="M46" s="86"/>
      <c r="N46" s="31"/>
      <c r="O46" s="29"/>
      <c r="P46" s="30"/>
      <c r="Q46" s="30"/>
      <c r="R46" s="183"/>
      <c r="S46" s="54"/>
      <c r="T46" s="28"/>
      <c r="U46" s="30"/>
      <c r="V46" s="30"/>
      <c r="W46" s="29"/>
      <c r="X46" s="28"/>
      <c r="Y46" s="28"/>
      <c r="Z46" s="87"/>
    </row>
    <row r="47" spans="3:26" ht="15">
      <c r="C47" s="32"/>
      <c r="D47" s="33"/>
      <c r="E47" s="34"/>
      <c r="F47" s="34"/>
      <c r="G47" s="33"/>
      <c r="H47" s="36"/>
      <c r="I47" s="33"/>
      <c r="J47" s="96"/>
      <c r="K47" s="37"/>
      <c r="L47" s="37"/>
      <c r="M47" s="52"/>
      <c r="N47" s="33"/>
      <c r="O47" s="34"/>
      <c r="P47" s="36"/>
      <c r="Q47" s="36"/>
      <c r="R47" s="198"/>
      <c r="S47" s="34"/>
      <c r="T47" s="34"/>
      <c r="U47" s="36"/>
      <c r="V47" s="33"/>
      <c r="W47" s="34"/>
      <c r="X47" s="33"/>
      <c r="Y47" s="33"/>
      <c r="Z47" s="38"/>
    </row>
    <row r="48" spans="3:26" ht="15">
      <c r="C48" s="32"/>
      <c r="D48" s="33"/>
      <c r="E48" s="34"/>
      <c r="F48" s="34"/>
      <c r="G48" s="33"/>
      <c r="H48" s="36"/>
      <c r="I48" s="33"/>
      <c r="J48" s="96"/>
      <c r="K48" s="33"/>
      <c r="L48" s="33"/>
      <c r="M48" s="52"/>
      <c r="N48" s="33"/>
      <c r="O48" s="34"/>
      <c r="P48" s="36"/>
      <c r="Q48" s="36"/>
      <c r="R48" s="198"/>
      <c r="S48" s="34"/>
      <c r="T48" s="34"/>
      <c r="U48" s="36"/>
      <c r="V48" s="36"/>
      <c r="W48" s="34"/>
      <c r="X48" s="33"/>
      <c r="Y48" s="33"/>
      <c r="Z48" s="38"/>
    </row>
    <row r="49" spans="3:26" ht="15">
      <c r="C49" s="32"/>
      <c r="D49" s="33"/>
      <c r="E49" s="34"/>
      <c r="F49" s="34"/>
      <c r="G49" s="33"/>
      <c r="H49" s="36"/>
      <c r="I49" s="33"/>
      <c r="J49" s="96"/>
      <c r="K49" s="33"/>
      <c r="L49" s="33"/>
      <c r="M49" s="52"/>
      <c r="N49" s="33"/>
      <c r="O49" s="34"/>
      <c r="P49" s="36"/>
      <c r="Q49" s="36"/>
      <c r="R49" s="198"/>
      <c r="S49" s="34"/>
      <c r="T49" s="34"/>
      <c r="U49" s="36"/>
      <c r="V49" s="36"/>
      <c r="W49" s="34"/>
      <c r="X49" s="33"/>
      <c r="Y49" s="33"/>
      <c r="Z49" s="38"/>
    </row>
    <row r="50" spans="3:25" ht="15.75" thickBot="1">
      <c r="C50" s="1"/>
      <c r="D50" s="1"/>
      <c r="G50" s="1"/>
      <c r="H50" s="91">
        <f>SUM(H46:H49)</f>
        <v>0</v>
      </c>
      <c r="I50" s="1"/>
      <c r="J50" s="98"/>
      <c r="K50" s="1"/>
      <c r="L50" s="1"/>
      <c r="P50" s="82">
        <f>SUM(P46:P49)</f>
        <v>0</v>
      </c>
      <c r="Q50" s="82">
        <f>SUM(Q46:Q49)</f>
        <v>0</v>
      </c>
      <c r="U50" s="82">
        <f>SUM(U46:U49)</f>
        <v>0</v>
      </c>
      <c r="V50" s="82">
        <f>SUM(V46:V49)</f>
        <v>0</v>
      </c>
      <c r="X50" s="1"/>
      <c r="Y50" s="1"/>
    </row>
    <row r="51" spans="3:25" ht="15">
      <c r="C51" s="1"/>
      <c r="D51" s="1"/>
      <c r="G51" s="1"/>
      <c r="H51" s="17"/>
      <c r="I51" s="1"/>
      <c r="J51" s="98"/>
      <c r="K51" s="1"/>
      <c r="L51" s="1"/>
      <c r="P51" s="17"/>
      <c r="Q51" s="17"/>
      <c r="U51" s="17"/>
      <c r="V51" s="1"/>
      <c r="X51" s="1"/>
      <c r="Y51" s="1"/>
    </row>
    <row r="52" spans="3:25" ht="15">
      <c r="C52" s="1"/>
      <c r="D52" s="1"/>
      <c r="G52" s="1"/>
      <c r="H52" s="17"/>
      <c r="I52" s="1"/>
      <c r="J52" s="98"/>
      <c r="K52" s="1"/>
      <c r="L52" s="1"/>
      <c r="P52" s="17"/>
      <c r="Q52" s="17"/>
      <c r="U52" s="17"/>
      <c r="V52" s="1"/>
      <c r="X52" s="1"/>
      <c r="Y52" s="1"/>
    </row>
    <row r="53" spans="3:25" ht="23.25">
      <c r="C53" s="83" t="s">
        <v>99</v>
      </c>
      <c r="D53" s="83" t="s">
        <v>94</v>
      </c>
      <c r="E53" s="84" t="s">
        <v>95</v>
      </c>
      <c r="F53" s="83" t="s">
        <v>144</v>
      </c>
      <c r="G53" s="83" t="s">
        <v>145</v>
      </c>
      <c r="H53" s="17"/>
      <c r="I53" s="1"/>
      <c r="J53" s="98"/>
      <c r="K53" s="1"/>
      <c r="L53" s="1"/>
      <c r="P53" s="17"/>
      <c r="Q53" s="17"/>
      <c r="U53" s="17"/>
      <c r="V53" s="1"/>
      <c r="X53" s="1"/>
      <c r="Y5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0">
      <selection activeCell="B108" sqref="B108"/>
    </sheetView>
  </sheetViews>
  <sheetFormatPr defaultColWidth="11.421875" defaultRowHeight="15"/>
  <cols>
    <col min="1" max="1" width="11.7109375" style="0" customWidth="1"/>
    <col min="2" max="2" width="9.421875" style="0" customWidth="1"/>
    <col min="3" max="3" width="9.421875" style="0" hidden="1" customWidth="1"/>
    <col min="4" max="4" width="30.28125" style="0" customWidth="1"/>
    <col min="5" max="5" width="24.57421875" style="0" customWidth="1"/>
    <col min="6" max="6" width="17.7109375" style="0" customWidth="1"/>
    <col min="7" max="7" width="10.00390625" style="0" customWidth="1"/>
    <col min="13" max="13" width="17.7109375" style="0" customWidth="1"/>
  </cols>
  <sheetData>
    <row r="1" spans="1:10" ht="28.5" customHeight="1" thickBot="1">
      <c r="A1" s="885" t="s">
        <v>300</v>
      </c>
      <c r="B1" s="886"/>
      <c r="C1" s="886"/>
      <c r="D1" s="886"/>
      <c r="E1" s="886"/>
      <c r="F1" s="886"/>
      <c r="G1" s="319"/>
      <c r="H1" s="319"/>
      <c r="I1" s="319"/>
      <c r="J1" s="320"/>
    </row>
    <row r="2" ht="15.75" thickBot="1"/>
    <row r="3" spans="1:15" ht="27.75" customHeight="1" thickBot="1">
      <c r="A3" s="309" t="s">
        <v>63</v>
      </c>
      <c r="B3" s="310" t="s">
        <v>64</v>
      </c>
      <c r="C3" s="311" t="s">
        <v>65</v>
      </c>
      <c r="D3" s="309" t="s">
        <v>166</v>
      </c>
      <c r="E3" s="310" t="s">
        <v>67</v>
      </c>
      <c r="F3" s="310" t="s">
        <v>68</v>
      </c>
      <c r="G3" s="310" t="s">
        <v>69</v>
      </c>
      <c r="H3" s="310" t="s">
        <v>70</v>
      </c>
      <c r="I3" s="310" t="s">
        <v>71</v>
      </c>
      <c r="J3" s="310" t="s">
        <v>72</v>
      </c>
      <c r="K3" s="310" t="s">
        <v>73</v>
      </c>
      <c r="L3" s="310" t="s">
        <v>74</v>
      </c>
      <c r="M3" s="310" t="s">
        <v>75</v>
      </c>
      <c r="N3" s="310" t="s">
        <v>76</v>
      </c>
      <c r="O3" s="338" t="s">
        <v>77</v>
      </c>
    </row>
    <row r="4" spans="1:15" ht="19.5" customHeight="1">
      <c r="A4" s="272">
        <v>40914</v>
      </c>
      <c r="B4" s="69">
        <v>1</v>
      </c>
      <c r="C4" s="330"/>
      <c r="D4" s="330" t="s">
        <v>87</v>
      </c>
      <c r="E4" s="331" t="s">
        <v>88</v>
      </c>
      <c r="F4" s="332">
        <v>2520</v>
      </c>
      <c r="G4" s="69">
        <v>8</v>
      </c>
      <c r="H4" s="69">
        <v>24</v>
      </c>
      <c r="I4" s="333">
        <v>40923</v>
      </c>
      <c r="J4" s="333">
        <v>40936</v>
      </c>
      <c r="K4" s="334">
        <v>40944</v>
      </c>
      <c r="L4" s="335">
        <v>40947</v>
      </c>
      <c r="M4" s="336" t="s">
        <v>159</v>
      </c>
      <c r="N4" s="337">
        <v>1537</v>
      </c>
      <c r="O4" s="337">
        <v>983</v>
      </c>
    </row>
    <row r="5" spans="1:15" ht="19.5" customHeight="1">
      <c r="A5" s="107">
        <v>40919</v>
      </c>
      <c r="B5" s="33">
        <v>2</v>
      </c>
      <c r="C5" s="34"/>
      <c r="D5" s="34" t="s">
        <v>89</v>
      </c>
      <c r="E5" s="35" t="s">
        <v>90</v>
      </c>
      <c r="F5" s="36">
        <v>360</v>
      </c>
      <c r="G5" s="33">
        <v>14</v>
      </c>
      <c r="H5" s="33">
        <v>14</v>
      </c>
      <c r="I5" s="37">
        <v>40923</v>
      </c>
      <c r="J5" s="37">
        <v>40924</v>
      </c>
      <c r="K5" s="64">
        <v>40932</v>
      </c>
      <c r="L5" s="37">
        <v>40935</v>
      </c>
      <c r="M5" s="33" t="s">
        <v>141</v>
      </c>
      <c r="N5" s="36">
        <v>344</v>
      </c>
      <c r="O5" s="36">
        <v>16</v>
      </c>
    </row>
    <row r="6" spans="1:15" ht="19.5" customHeight="1">
      <c r="A6" s="107">
        <v>24.01</v>
      </c>
      <c r="B6" s="33">
        <v>3</v>
      </c>
      <c r="C6" s="34"/>
      <c r="D6" s="34" t="s">
        <v>100</v>
      </c>
      <c r="E6" s="35" t="s">
        <v>119</v>
      </c>
      <c r="F6" s="36">
        <v>360</v>
      </c>
      <c r="G6" s="33">
        <v>98</v>
      </c>
      <c r="H6" s="33">
        <v>31</v>
      </c>
      <c r="I6" s="39">
        <v>40935</v>
      </c>
      <c r="J6" s="39">
        <v>40937</v>
      </c>
      <c r="K6" s="64">
        <v>40945</v>
      </c>
      <c r="L6" s="37">
        <v>40946</v>
      </c>
      <c r="M6" s="33" t="s">
        <v>153</v>
      </c>
      <c r="N6" s="36">
        <v>360</v>
      </c>
      <c r="O6" s="36" t="s">
        <v>154</v>
      </c>
    </row>
    <row r="7" spans="1:15" ht="19.5" customHeight="1">
      <c r="A7" s="107">
        <v>24.01</v>
      </c>
      <c r="B7" s="33">
        <v>4</v>
      </c>
      <c r="C7" s="34"/>
      <c r="D7" s="34" t="s">
        <v>101</v>
      </c>
      <c r="E7" s="35" t="s">
        <v>126</v>
      </c>
      <c r="F7" s="36">
        <v>360</v>
      </c>
      <c r="G7" s="33">
        <v>99</v>
      </c>
      <c r="H7" s="33">
        <v>29</v>
      </c>
      <c r="I7" s="39">
        <v>40935</v>
      </c>
      <c r="J7" s="39">
        <v>40937</v>
      </c>
      <c r="K7" s="64">
        <v>40945</v>
      </c>
      <c r="L7" s="37">
        <v>40946</v>
      </c>
      <c r="M7" s="33" t="s">
        <v>153</v>
      </c>
      <c r="N7" s="36">
        <v>302.3</v>
      </c>
      <c r="O7" s="36">
        <v>57.7</v>
      </c>
    </row>
    <row r="8" spans="1:15" ht="19.5" customHeight="1">
      <c r="A8" s="107">
        <v>24.01</v>
      </c>
      <c r="B8" s="33">
        <v>5</v>
      </c>
      <c r="C8" s="34"/>
      <c r="D8" s="34" t="s">
        <v>102</v>
      </c>
      <c r="E8" s="35" t="s">
        <v>121</v>
      </c>
      <c r="F8" s="36">
        <v>360</v>
      </c>
      <c r="G8" s="33">
        <v>100</v>
      </c>
      <c r="H8" s="33">
        <v>30</v>
      </c>
      <c r="I8" s="39">
        <v>40935</v>
      </c>
      <c r="J8" s="39">
        <v>40937</v>
      </c>
      <c r="K8" s="64">
        <v>40945</v>
      </c>
      <c r="L8" s="37">
        <v>40946</v>
      </c>
      <c r="M8" s="33" t="s">
        <v>153</v>
      </c>
      <c r="N8" s="36">
        <v>360</v>
      </c>
      <c r="O8" s="36" t="s">
        <v>154</v>
      </c>
    </row>
    <row r="9" spans="1:15" ht="19.5" customHeight="1">
      <c r="A9" s="107">
        <v>24.01</v>
      </c>
      <c r="B9" s="33">
        <v>6</v>
      </c>
      <c r="C9" s="34"/>
      <c r="D9" s="34" t="s">
        <v>103</v>
      </c>
      <c r="E9" s="35" t="s">
        <v>122</v>
      </c>
      <c r="F9" s="36">
        <v>360</v>
      </c>
      <c r="G9" s="33">
        <v>101</v>
      </c>
      <c r="H9" s="33">
        <v>32</v>
      </c>
      <c r="I9" s="39">
        <v>40935</v>
      </c>
      <c r="J9" s="39">
        <v>40937</v>
      </c>
      <c r="K9" s="64">
        <v>40945</v>
      </c>
      <c r="L9" s="37">
        <v>40946</v>
      </c>
      <c r="M9" s="33" t="s">
        <v>153</v>
      </c>
      <c r="N9" s="36">
        <v>349</v>
      </c>
      <c r="O9" s="36">
        <v>11</v>
      </c>
    </row>
    <row r="10" spans="1:15" ht="19.5" customHeight="1">
      <c r="A10" s="107">
        <v>24.01</v>
      </c>
      <c r="B10" s="33">
        <v>7</v>
      </c>
      <c r="C10" s="34"/>
      <c r="D10" s="34" t="s">
        <v>104</v>
      </c>
      <c r="E10" s="35" t="s">
        <v>123</v>
      </c>
      <c r="F10" s="36">
        <v>360</v>
      </c>
      <c r="G10" s="33">
        <v>102</v>
      </c>
      <c r="H10" s="33">
        <v>33</v>
      </c>
      <c r="I10" s="39">
        <v>40935</v>
      </c>
      <c r="J10" s="39">
        <v>40937</v>
      </c>
      <c r="K10" s="64">
        <v>40945</v>
      </c>
      <c r="L10" s="37">
        <v>40946</v>
      </c>
      <c r="M10" s="33" t="s">
        <v>153</v>
      </c>
      <c r="N10" s="36">
        <v>360</v>
      </c>
      <c r="O10" s="36" t="s">
        <v>154</v>
      </c>
    </row>
    <row r="11" spans="1:15" ht="19.5" customHeight="1">
      <c r="A11" s="107">
        <v>24.01</v>
      </c>
      <c r="B11" s="33">
        <v>8</v>
      </c>
      <c r="C11" s="34"/>
      <c r="D11" s="34" t="s">
        <v>105</v>
      </c>
      <c r="E11" s="35" t="s">
        <v>120</v>
      </c>
      <c r="F11" s="36">
        <v>360</v>
      </c>
      <c r="G11" s="33">
        <v>103</v>
      </c>
      <c r="H11" s="33">
        <v>34</v>
      </c>
      <c r="I11" s="39">
        <v>40935</v>
      </c>
      <c r="J11" s="39">
        <v>40937</v>
      </c>
      <c r="K11" s="64">
        <v>40945</v>
      </c>
      <c r="L11" s="37">
        <v>40946</v>
      </c>
      <c r="M11" s="33" t="s">
        <v>153</v>
      </c>
      <c r="N11" s="36">
        <v>360</v>
      </c>
      <c r="O11" s="36" t="s">
        <v>154</v>
      </c>
    </row>
    <row r="12" spans="1:15" ht="19.5" customHeight="1">
      <c r="A12" s="107">
        <v>24.01</v>
      </c>
      <c r="B12" s="33">
        <v>9</v>
      </c>
      <c r="C12" s="34"/>
      <c r="D12" s="34" t="s">
        <v>106</v>
      </c>
      <c r="E12" s="35" t="s">
        <v>124</v>
      </c>
      <c r="F12" s="36">
        <v>360</v>
      </c>
      <c r="G12" s="33">
        <v>104</v>
      </c>
      <c r="H12" s="33">
        <v>40</v>
      </c>
      <c r="I12" s="39">
        <v>40935</v>
      </c>
      <c r="J12" s="39">
        <v>40937</v>
      </c>
      <c r="K12" s="64">
        <v>40945</v>
      </c>
      <c r="L12" s="37">
        <v>40946</v>
      </c>
      <c r="M12" s="33" t="s">
        <v>153</v>
      </c>
      <c r="N12" s="36">
        <v>359.7</v>
      </c>
      <c r="O12" s="36">
        <v>0.3</v>
      </c>
    </row>
    <row r="13" spans="1:15" ht="19.5" customHeight="1">
      <c r="A13" s="107">
        <v>24.01</v>
      </c>
      <c r="B13" s="33">
        <v>10</v>
      </c>
      <c r="C13" s="34"/>
      <c r="D13" s="34" t="s">
        <v>87</v>
      </c>
      <c r="E13" s="35" t="s">
        <v>125</v>
      </c>
      <c r="F13" s="36">
        <v>360</v>
      </c>
      <c r="G13" s="33">
        <v>105</v>
      </c>
      <c r="H13" s="33">
        <v>46</v>
      </c>
      <c r="I13" s="39">
        <v>40935</v>
      </c>
      <c r="J13" s="39">
        <v>40937</v>
      </c>
      <c r="K13" s="64">
        <v>40945</v>
      </c>
      <c r="L13" s="37">
        <v>40946</v>
      </c>
      <c r="M13" s="33" t="s">
        <v>153</v>
      </c>
      <c r="N13" s="36">
        <v>360</v>
      </c>
      <c r="O13" s="36" t="s">
        <v>154</v>
      </c>
    </row>
    <row r="14" spans="1:15" ht="19.5" customHeight="1">
      <c r="A14" s="107">
        <v>24.01</v>
      </c>
      <c r="B14" s="33">
        <v>11</v>
      </c>
      <c r="C14" s="34"/>
      <c r="D14" s="34" t="s">
        <v>107</v>
      </c>
      <c r="E14" s="35" t="s">
        <v>127</v>
      </c>
      <c r="F14" s="36">
        <v>360</v>
      </c>
      <c r="G14" s="33">
        <v>106</v>
      </c>
      <c r="H14" s="33">
        <v>47</v>
      </c>
      <c r="I14" s="39">
        <v>40935</v>
      </c>
      <c r="J14" s="39">
        <v>40937</v>
      </c>
      <c r="K14" s="64">
        <v>40945</v>
      </c>
      <c r="L14" s="37">
        <v>40946</v>
      </c>
      <c r="M14" s="33" t="s">
        <v>153</v>
      </c>
      <c r="N14" s="36">
        <v>357.6</v>
      </c>
      <c r="O14" s="36">
        <v>2.4</v>
      </c>
    </row>
    <row r="15" spans="1:15" ht="19.5" customHeight="1">
      <c r="A15" s="107">
        <v>24.01</v>
      </c>
      <c r="B15" s="33">
        <v>12</v>
      </c>
      <c r="C15" s="34"/>
      <c r="D15" s="34" t="s">
        <v>108</v>
      </c>
      <c r="E15" s="35" t="s">
        <v>128</v>
      </c>
      <c r="F15" s="36">
        <v>360</v>
      </c>
      <c r="G15" s="33">
        <v>107</v>
      </c>
      <c r="H15" s="33">
        <v>46</v>
      </c>
      <c r="I15" s="39">
        <v>40935</v>
      </c>
      <c r="J15" s="39">
        <v>40937</v>
      </c>
      <c r="K15" s="64">
        <v>40945</v>
      </c>
      <c r="L15" s="37">
        <v>40946</v>
      </c>
      <c r="M15" s="33" t="s">
        <v>153</v>
      </c>
      <c r="N15" s="36">
        <v>357.5</v>
      </c>
      <c r="O15" s="36">
        <v>2.5</v>
      </c>
    </row>
    <row r="16" spans="1:15" ht="19.5" customHeight="1">
      <c r="A16" s="107">
        <v>24.01</v>
      </c>
      <c r="B16" s="33">
        <v>13</v>
      </c>
      <c r="C16" s="34"/>
      <c r="D16" s="34" t="s">
        <v>109</v>
      </c>
      <c r="E16" s="35" t="s">
        <v>129</v>
      </c>
      <c r="F16" s="36">
        <v>360</v>
      </c>
      <c r="G16" s="33">
        <v>108</v>
      </c>
      <c r="H16" s="33">
        <v>45</v>
      </c>
      <c r="I16" s="39">
        <v>40935</v>
      </c>
      <c r="J16" s="39">
        <v>40937</v>
      </c>
      <c r="K16" s="64">
        <v>40945</v>
      </c>
      <c r="L16" s="37">
        <v>40946</v>
      </c>
      <c r="M16" s="33" t="s">
        <v>153</v>
      </c>
      <c r="N16" s="36">
        <v>354.18</v>
      </c>
      <c r="O16" s="36">
        <v>5.82</v>
      </c>
    </row>
    <row r="17" spans="1:15" ht="19.5" customHeight="1">
      <c r="A17" s="107">
        <v>24.01</v>
      </c>
      <c r="B17" s="33">
        <v>14</v>
      </c>
      <c r="C17" s="34"/>
      <c r="D17" s="34" t="s">
        <v>110</v>
      </c>
      <c r="E17" s="35" t="s">
        <v>130</v>
      </c>
      <c r="F17" s="36">
        <v>360</v>
      </c>
      <c r="G17" s="33">
        <v>109</v>
      </c>
      <c r="H17" s="33">
        <v>43</v>
      </c>
      <c r="I17" s="39">
        <v>40935</v>
      </c>
      <c r="J17" s="39">
        <v>40937</v>
      </c>
      <c r="K17" s="64">
        <v>40945</v>
      </c>
      <c r="L17" s="37">
        <v>40946</v>
      </c>
      <c r="M17" s="33" t="s">
        <v>153</v>
      </c>
      <c r="N17" s="36">
        <v>360</v>
      </c>
      <c r="O17" s="36" t="s">
        <v>154</v>
      </c>
    </row>
    <row r="18" spans="1:15" ht="19.5" customHeight="1">
      <c r="A18" s="107">
        <v>24.01</v>
      </c>
      <c r="B18" s="33">
        <v>15</v>
      </c>
      <c r="C18" s="34"/>
      <c r="D18" s="34" t="s">
        <v>111</v>
      </c>
      <c r="E18" s="35" t="s">
        <v>131</v>
      </c>
      <c r="F18" s="36">
        <v>360</v>
      </c>
      <c r="G18" s="33">
        <v>110</v>
      </c>
      <c r="H18" s="33">
        <v>42</v>
      </c>
      <c r="I18" s="39">
        <v>40935</v>
      </c>
      <c r="J18" s="39">
        <v>40937</v>
      </c>
      <c r="K18" s="64">
        <v>40945</v>
      </c>
      <c r="L18" s="37">
        <v>40946</v>
      </c>
      <c r="M18" s="33" t="s">
        <v>153</v>
      </c>
      <c r="N18" s="36">
        <v>360</v>
      </c>
      <c r="O18" s="36" t="s">
        <v>154</v>
      </c>
    </row>
    <row r="19" spans="1:15" ht="19.5" customHeight="1">
      <c r="A19" s="107">
        <v>24.01</v>
      </c>
      <c r="B19" s="33">
        <v>16</v>
      </c>
      <c r="C19" s="34"/>
      <c r="D19" s="34" t="s">
        <v>112</v>
      </c>
      <c r="E19" s="35" t="s">
        <v>132</v>
      </c>
      <c r="F19" s="36">
        <v>360</v>
      </c>
      <c r="G19" s="33">
        <v>111</v>
      </c>
      <c r="H19" s="33">
        <v>48</v>
      </c>
      <c r="I19" s="39">
        <v>40935</v>
      </c>
      <c r="J19" s="39">
        <v>40937</v>
      </c>
      <c r="K19" s="64">
        <v>40945</v>
      </c>
      <c r="L19" s="37">
        <v>40946</v>
      </c>
      <c r="M19" s="33" t="s">
        <v>153</v>
      </c>
      <c r="N19" s="36">
        <v>358.8</v>
      </c>
      <c r="O19" s="36">
        <v>1.2</v>
      </c>
    </row>
    <row r="20" spans="1:15" ht="19.5" customHeight="1">
      <c r="A20" s="107">
        <v>24.01</v>
      </c>
      <c r="B20" s="33">
        <v>17</v>
      </c>
      <c r="C20" s="34"/>
      <c r="D20" s="34" t="s">
        <v>113</v>
      </c>
      <c r="E20" s="35" t="s">
        <v>133</v>
      </c>
      <c r="F20" s="36">
        <v>360</v>
      </c>
      <c r="G20" s="33">
        <v>112</v>
      </c>
      <c r="H20" s="33">
        <v>44</v>
      </c>
      <c r="I20" s="39">
        <v>40935</v>
      </c>
      <c r="J20" s="39">
        <v>40937</v>
      </c>
      <c r="K20" s="64">
        <v>40945</v>
      </c>
      <c r="L20" s="37">
        <v>40946</v>
      </c>
      <c r="M20" s="33" t="s">
        <v>153</v>
      </c>
      <c r="N20" s="36">
        <v>294.9</v>
      </c>
      <c r="O20" s="36">
        <v>65.1</v>
      </c>
    </row>
    <row r="21" spans="1:15" ht="19.5" customHeight="1">
      <c r="A21" s="107">
        <v>24.01</v>
      </c>
      <c r="B21" s="33">
        <v>18</v>
      </c>
      <c r="C21" s="34"/>
      <c r="D21" s="34" t="s">
        <v>114</v>
      </c>
      <c r="E21" s="35" t="s">
        <v>134</v>
      </c>
      <c r="F21" s="36">
        <v>360</v>
      </c>
      <c r="G21" s="33">
        <v>113</v>
      </c>
      <c r="H21" s="33">
        <v>38</v>
      </c>
      <c r="I21" s="39">
        <v>40935</v>
      </c>
      <c r="J21" s="39">
        <v>40937</v>
      </c>
      <c r="K21" s="64">
        <v>40945</v>
      </c>
      <c r="L21" s="37">
        <v>40946</v>
      </c>
      <c r="M21" s="33" t="s">
        <v>153</v>
      </c>
      <c r="N21" s="36">
        <v>305.9</v>
      </c>
      <c r="O21" s="36">
        <v>54.1</v>
      </c>
    </row>
    <row r="22" spans="1:15" ht="19.5" customHeight="1">
      <c r="A22" s="107">
        <v>24.01</v>
      </c>
      <c r="B22" s="33">
        <v>19</v>
      </c>
      <c r="C22" s="34"/>
      <c r="D22" s="34" t="s">
        <v>115</v>
      </c>
      <c r="E22" s="35" t="s">
        <v>135</v>
      </c>
      <c r="F22" s="36">
        <v>360</v>
      </c>
      <c r="G22" s="33">
        <v>114</v>
      </c>
      <c r="H22" s="33">
        <v>39</v>
      </c>
      <c r="I22" s="39">
        <v>40935</v>
      </c>
      <c r="J22" s="39">
        <v>40937</v>
      </c>
      <c r="K22" s="64">
        <v>40945</v>
      </c>
      <c r="L22" s="37">
        <v>40946</v>
      </c>
      <c r="M22" s="33" t="s">
        <v>153</v>
      </c>
      <c r="N22" s="36">
        <v>360</v>
      </c>
      <c r="O22" s="36" t="s">
        <v>154</v>
      </c>
    </row>
    <row r="23" spans="1:15" ht="19.5" customHeight="1">
      <c r="A23" s="107">
        <v>24.01</v>
      </c>
      <c r="B23" s="33">
        <v>20</v>
      </c>
      <c r="C23" s="34"/>
      <c r="D23" s="34" t="s">
        <v>116</v>
      </c>
      <c r="E23" s="35" t="s">
        <v>136</v>
      </c>
      <c r="F23" s="36">
        <v>360</v>
      </c>
      <c r="G23" s="33">
        <v>115</v>
      </c>
      <c r="H23" s="33">
        <v>35</v>
      </c>
      <c r="I23" s="39">
        <v>40935</v>
      </c>
      <c r="J23" s="39">
        <v>40937</v>
      </c>
      <c r="K23" s="64">
        <v>40945</v>
      </c>
      <c r="L23" s="37">
        <v>40946</v>
      </c>
      <c r="M23" s="33" t="s">
        <v>153</v>
      </c>
      <c r="N23" s="36">
        <v>344.7</v>
      </c>
      <c r="O23" s="36">
        <v>15.3</v>
      </c>
    </row>
    <row r="24" spans="1:15" ht="19.5" customHeight="1">
      <c r="A24" s="107">
        <v>24.01</v>
      </c>
      <c r="B24" s="33">
        <v>21</v>
      </c>
      <c r="C24" s="34"/>
      <c r="D24" s="34" t="s">
        <v>117</v>
      </c>
      <c r="E24" s="35" t="s">
        <v>137</v>
      </c>
      <c r="F24" s="36">
        <v>360</v>
      </c>
      <c r="G24" s="33">
        <v>116</v>
      </c>
      <c r="H24" s="33">
        <v>36</v>
      </c>
      <c r="I24" s="39">
        <v>40935</v>
      </c>
      <c r="J24" s="39">
        <v>40937</v>
      </c>
      <c r="K24" s="64">
        <v>40945</v>
      </c>
      <c r="L24" s="37">
        <v>40946</v>
      </c>
      <c r="M24" s="33" t="s">
        <v>153</v>
      </c>
      <c r="N24" s="36">
        <v>142</v>
      </c>
      <c r="O24" s="36">
        <v>218</v>
      </c>
    </row>
    <row r="25" spans="1:15" ht="19.5" customHeight="1">
      <c r="A25" s="107">
        <v>24.01</v>
      </c>
      <c r="B25" s="33">
        <v>22</v>
      </c>
      <c r="C25" s="34"/>
      <c r="D25" s="34" t="s">
        <v>118</v>
      </c>
      <c r="E25" s="35" t="s">
        <v>138</v>
      </c>
      <c r="F25" s="36">
        <v>360</v>
      </c>
      <c r="G25" s="33">
        <v>117</v>
      </c>
      <c r="H25" s="33">
        <v>37</v>
      </c>
      <c r="I25" s="39">
        <v>40935</v>
      </c>
      <c r="J25" s="39">
        <v>40937</v>
      </c>
      <c r="K25" s="64">
        <v>40945</v>
      </c>
      <c r="L25" s="37">
        <v>40946</v>
      </c>
      <c r="M25" s="33" t="s">
        <v>153</v>
      </c>
      <c r="N25" s="36">
        <v>263.9</v>
      </c>
      <c r="O25" s="36">
        <v>96.1</v>
      </c>
    </row>
    <row r="26" spans="1:15" ht="19.5" customHeight="1" thickBot="1">
      <c r="A26" s="107">
        <v>40939</v>
      </c>
      <c r="B26" s="33">
        <v>23</v>
      </c>
      <c r="C26" s="34"/>
      <c r="D26" s="34" t="s">
        <v>146</v>
      </c>
      <c r="E26" s="33" t="s">
        <v>147</v>
      </c>
      <c r="F26" s="339">
        <v>180</v>
      </c>
      <c r="G26" s="33">
        <v>203</v>
      </c>
      <c r="H26" s="33">
        <v>5</v>
      </c>
      <c r="I26" s="39">
        <v>40959</v>
      </c>
      <c r="J26" s="39">
        <v>40959</v>
      </c>
      <c r="K26" s="64">
        <v>40967</v>
      </c>
      <c r="L26" s="66">
        <v>40969</v>
      </c>
      <c r="M26" s="100" t="s">
        <v>226</v>
      </c>
      <c r="N26" s="55">
        <f>SUM(F26-O26)</f>
        <v>131.5</v>
      </c>
      <c r="O26" s="55">
        <v>48.5</v>
      </c>
    </row>
    <row r="27" spans="1:15" ht="27.75" customHeight="1" thickBot="1">
      <c r="A27" s="40"/>
      <c r="B27" s="41"/>
      <c r="C27" s="42"/>
      <c r="D27" s="42"/>
      <c r="E27" s="43"/>
      <c r="F27" s="340">
        <f>SUM(F4:F26)</f>
        <v>10260</v>
      </c>
      <c r="G27" s="41"/>
      <c r="H27" s="41"/>
      <c r="I27" s="44"/>
      <c r="J27" s="44"/>
      <c r="K27" s="65"/>
      <c r="L27" s="41"/>
      <c r="M27" s="41"/>
      <c r="N27" s="159">
        <f>SUM(N4:N26)</f>
        <v>8682.98</v>
      </c>
      <c r="O27" s="159">
        <f>SUM(O4:O26)</f>
        <v>1577.0199999999998</v>
      </c>
    </row>
    <row r="28" ht="15.75" thickBot="1"/>
    <row r="29" spans="1:10" ht="39" thickBot="1">
      <c r="A29" s="300" t="s">
        <v>63</v>
      </c>
      <c r="B29" s="301" t="s">
        <v>64</v>
      </c>
      <c r="C29" s="301" t="s">
        <v>65</v>
      </c>
      <c r="D29" s="302" t="s">
        <v>66</v>
      </c>
      <c r="E29" s="302" t="s">
        <v>67</v>
      </c>
      <c r="F29" s="303" t="s">
        <v>68</v>
      </c>
      <c r="G29" s="304" t="s">
        <v>69</v>
      </c>
      <c r="H29" s="305" t="s">
        <v>70</v>
      </c>
      <c r="I29" s="302" t="s">
        <v>71</v>
      </c>
      <c r="J29" s="306" t="s">
        <v>72</v>
      </c>
    </row>
    <row r="30" spans="1:15" ht="19.5" customHeight="1">
      <c r="A30" s="27">
        <v>40941</v>
      </c>
      <c r="B30" s="28">
        <v>24</v>
      </c>
      <c r="C30" s="29"/>
      <c r="D30" s="185" t="s">
        <v>148</v>
      </c>
      <c r="E30" s="28" t="s">
        <v>210</v>
      </c>
      <c r="F30" s="30">
        <v>540</v>
      </c>
      <c r="G30" s="28">
        <v>204</v>
      </c>
      <c r="H30" s="95">
        <v>24</v>
      </c>
      <c r="I30" s="31">
        <v>40955</v>
      </c>
      <c r="J30" s="31">
        <v>40955</v>
      </c>
      <c r="K30" s="123">
        <v>40963</v>
      </c>
      <c r="L30" s="54">
        <v>40959</v>
      </c>
      <c r="M30" s="29" t="s">
        <v>187</v>
      </c>
      <c r="N30" s="30">
        <v>498</v>
      </c>
      <c r="O30" s="314">
        <v>42</v>
      </c>
    </row>
    <row r="31" spans="1:15" ht="19.5" customHeight="1">
      <c r="A31" s="32">
        <v>40945</v>
      </c>
      <c r="B31" s="33">
        <v>25</v>
      </c>
      <c r="C31" s="2"/>
      <c r="D31" s="208" t="s">
        <v>149</v>
      </c>
      <c r="E31" s="33" t="s">
        <v>150</v>
      </c>
      <c r="F31" s="36">
        <v>1980</v>
      </c>
      <c r="G31" s="50">
        <v>232</v>
      </c>
      <c r="H31" s="97">
        <v>24</v>
      </c>
      <c r="I31" s="37">
        <v>40947</v>
      </c>
      <c r="J31" s="37">
        <v>40957</v>
      </c>
      <c r="K31" s="63">
        <v>40966</v>
      </c>
      <c r="L31" s="39">
        <v>40962</v>
      </c>
      <c r="M31" s="34" t="s">
        <v>213</v>
      </c>
      <c r="N31" s="36">
        <v>1047.75</v>
      </c>
      <c r="O31" s="315">
        <v>932.25</v>
      </c>
    </row>
    <row r="32" spans="1:15" ht="19.5" customHeight="1">
      <c r="A32" s="32">
        <v>40945</v>
      </c>
      <c r="B32" s="33">
        <v>26</v>
      </c>
      <c r="C32" s="2"/>
      <c r="D32" s="208" t="s">
        <v>151</v>
      </c>
      <c r="E32" s="33" t="s">
        <v>152</v>
      </c>
      <c r="F32" s="36">
        <v>360</v>
      </c>
      <c r="G32" s="50">
        <v>231</v>
      </c>
      <c r="H32" s="97">
        <v>14</v>
      </c>
      <c r="I32" s="37">
        <v>40946</v>
      </c>
      <c r="J32" s="37">
        <v>40947</v>
      </c>
      <c r="K32" s="63">
        <v>40955</v>
      </c>
      <c r="L32" s="39">
        <v>40984</v>
      </c>
      <c r="M32" s="34" t="s">
        <v>247</v>
      </c>
      <c r="N32" s="36">
        <v>360</v>
      </c>
      <c r="O32" s="315" t="s">
        <v>154</v>
      </c>
    </row>
    <row r="33" spans="1:15" ht="19.5" customHeight="1">
      <c r="A33" s="32">
        <v>40949</v>
      </c>
      <c r="B33" s="33">
        <v>27</v>
      </c>
      <c r="C33" s="2"/>
      <c r="D33" s="312" t="s">
        <v>160</v>
      </c>
      <c r="E33" s="100" t="s">
        <v>161</v>
      </c>
      <c r="F33" s="55">
        <v>5160.96</v>
      </c>
      <c r="G33" s="50">
        <v>362</v>
      </c>
      <c r="H33" s="97">
        <v>18</v>
      </c>
      <c r="I33" s="37">
        <v>40971</v>
      </c>
      <c r="J33" s="37">
        <v>40978</v>
      </c>
      <c r="K33" s="63">
        <v>40994</v>
      </c>
      <c r="L33" s="103">
        <v>40991</v>
      </c>
      <c r="M33" s="2" t="s">
        <v>257</v>
      </c>
      <c r="N33" s="36">
        <v>3843.46</v>
      </c>
      <c r="O33" s="315">
        <v>1317.5</v>
      </c>
    </row>
    <row r="34" spans="1:15" ht="19.5" customHeight="1">
      <c r="A34" s="32">
        <v>40954</v>
      </c>
      <c r="B34" s="33">
        <v>28</v>
      </c>
      <c r="C34" s="2"/>
      <c r="D34" s="312" t="s">
        <v>162</v>
      </c>
      <c r="E34" s="100" t="s">
        <v>163</v>
      </c>
      <c r="F34" s="55">
        <v>180</v>
      </c>
      <c r="G34" s="50">
        <v>353</v>
      </c>
      <c r="H34" s="97">
        <v>24</v>
      </c>
      <c r="I34" s="37">
        <v>40962</v>
      </c>
      <c r="J34" s="37">
        <v>40962</v>
      </c>
      <c r="K34" s="63">
        <v>40970</v>
      </c>
      <c r="L34" s="103">
        <v>40967</v>
      </c>
      <c r="M34" s="2" t="s">
        <v>216</v>
      </c>
      <c r="N34" s="36">
        <v>180</v>
      </c>
      <c r="O34" s="316" t="s">
        <v>154</v>
      </c>
    </row>
    <row r="35" spans="1:15" ht="29.25" customHeight="1">
      <c r="A35" s="32">
        <v>40962</v>
      </c>
      <c r="B35" s="33">
        <v>30</v>
      </c>
      <c r="C35" s="2"/>
      <c r="D35" s="312" t="s">
        <v>162</v>
      </c>
      <c r="E35" s="100" t="s">
        <v>212</v>
      </c>
      <c r="F35" s="55">
        <v>180</v>
      </c>
      <c r="G35" s="50">
        <v>414</v>
      </c>
      <c r="H35" s="97">
        <v>24</v>
      </c>
      <c r="I35" s="37">
        <v>40955</v>
      </c>
      <c r="J35" s="37">
        <v>40955</v>
      </c>
      <c r="K35" s="63">
        <v>40963</v>
      </c>
      <c r="L35" s="103">
        <v>40959</v>
      </c>
      <c r="M35" s="2" t="s">
        <v>214</v>
      </c>
      <c r="N35" s="36">
        <v>180</v>
      </c>
      <c r="O35" s="316" t="s">
        <v>154</v>
      </c>
    </row>
    <row r="36" spans="1:15" ht="29.25" customHeight="1">
      <c r="A36" s="32">
        <v>40962</v>
      </c>
      <c r="B36" s="33">
        <v>31</v>
      </c>
      <c r="C36" s="2"/>
      <c r="D36" s="208" t="s">
        <v>148</v>
      </c>
      <c r="E36" s="104" t="s">
        <v>211</v>
      </c>
      <c r="F36" s="55">
        <v>180</v>
      </c>
      <c r="G36" s="50">
        <v>415</v>
      </c>
      <c r="H36" s="97">
        <v>24</v>
      </c>
      <c r="I36" s="37" t="s">
        <v>154</v>
      </c>
      <c r="J36" s="37" t="s">
        <v>154</v>
      </c>
      <c r="K36" s="105" t="s">
        <v>154</v>
      </c>
      <c r="L36" s="37" t="s">
        <v>154</v>
      </c>
      <c r="M36" s="37" t="s">
        <v>154</v>
      </c>
      <c r="N36" s="36">
        <v>180</v>
      </c>
      <c r="O36" s="317" t="s">
        <v>154</v>
      </c>
    </row>
    <row r="37" spans="1:15" ht="25.5" customHeight="1">
      <c r="A37" s="32">
        <v>40966</v>
      </c>
      <c r="B37" s="33">
        <v>32</v>
      </c>
      <c r="C37" s="2"/>
      <c r="D37" s="208" t="s">
        <v>215</v>
      </c>
      <c r="E37" s="104" t="s">
        <v>211</v>
      </c>
      <c r="F37" s="55">
        <v>116.4</v>
      </c>
      <c r="G37" s="50">
        <v>432</v>
      </c>
      <c r="H37" s="97">
        <v>19</v>
      </c>
      <c r="I37" s="37"/>
      <c r="J37" s="37" t="s">
        <v>154</v>
      </c>
      <c r="K37" s="105" t="s">
        <v>154</v>
      </c>
      <c r="L37" s="37" t="s">
        <v>154</v>
      </c>
      <c r="M37" s="37" t="s">
        <v>154</v>
      </c>
      <c r="N37" s="36">
        <v>116.4</v>
      </c>
      <c r="O37" s="317" t="s">
        <v>154</v>
      </c>
    </row>
    <row r="38" spans="1:15" ht="19.5" customHeight="1">
      <c r="A38" s="32">
        <v>40968</v>
      </c>
      <c r="B38" s="33">
        <v>33</v>
      </c>
      <c r="C38" s="2"/>
      <c r="D38" s="208" t="s">
        <v>162</v>
      </c>
      <c r="E38" s="104" t="s">
        <v>217</v>
      </c>
      <c r="F38" s="55">
        <v>180</v>
      </c>
      <c r="G38" s="50">
        <v>429</v>
      </c>
      <c r="H38" s="97">
        <v>24</v>
      </c>
      <c r="I38" s="103">
        <v>40973</v>
      </c>
      <c r="J38" s="103">
        <v>40973</v>
      </c>
      <c r="K38" s="63">
        <v>40981</v>
      </c>
      <c r="L38" s="103">
        <v>40975</v>
      </c>
      <c r="M38" s="2" t="s">
        <v>234</v>
      </c>
      <c r="N38" s="36">
        <v>180</v>
      </c>
      <c r="O38" s="316" t="s">
        <v>154</v>
      </c>
    </row>
    <row r="39" spans="1:15" ht="19.5" customHeight="1">
      <c r="A39" s="32">
        <v>40968</v>
      </c>
      <c r="B39" s="33">
        <v>34</v>
      </c>
      <c r="C39" s="2"/>
      <c r="D39" s="208" t="s">
        <v>218</v>
      </c>
      <c r="E39" s="104" t="s">
        <v>206</v>
      </c>
      <c r="F39" s="55">
        <v>1800</v>
      </c>
      <c r="G39" s="50">
        <v>430</v>
      </c>
      <c r="H39" s="97">
        <v>43</v>
      </c>
      <c r="I39" s="103">
        <v>40973</v>
      </c>
      <c r="J39" s="103">
        <v>40982</v>
      </c>
      <c r="K39" s="63">
        <v>40990</v>
      </c>
      <c r="L39" s="103">
        <v>40990</v>
      </c>
      <c r="M39" s="2" t="s">
        <v>256</v>
      </c>
      <c r="N39" s="36">
        <v>1190.4</v>
      </c>
      <c r="O39" s="315">
        <v>609.6</v>
      </c>
    </row>
    <row r="40" spans="1:15" ht="19.5" customHeight="1">
      <c r="A40" s="32">
        <v>40968</v>
      </c>
      <c r="B40" s="33">
        <v>35</v>
      </c>
      <c r="C40" s="2"/>
      <c r="D40" s="208" t="s">
        <v>219</v>
      </c>
      <c r="E40" s="104" t="s">
        <v>204</v>
      </c>
      <c r="F40" s="55">
        <v>2700</v>
      </c>
      <c r="G40" s="50">
        <v>431</v>
      </c>
      <c r="H40" s="97">
        <v>47</v>
      </c>
      <c r="I40" s="103">
        <v>40968</v>
      </c>
      <c r="J40" s="103">
        <v>40983</v>
      </c>
      <c r="K40" s="63">
        <v>40991</v>
      </c>
      <c r="L40" s="103">
        <v>40990</v>
      </c>
      <c r="M40" s="119" t="s">
        <v>249</v>
      </c>
      <c r="N40" s="36">
        <v>2259.7</v>
      </c>
      <c r="O40" s="315">
        <v>440.3</v>
      </c>
    </row>
    <row r="41" spans="1:15" ht="19.5" customHeight="1">
      <c r="A41" s="32">
        <v>40968</v>
      </c>
      <c r="B41" s="33">
        <v>36</v>
      </c>
      <c r="C41" s="2"/>
      <c r="D41" s="208" t="s">
        <v>220</v>
      </c>
      <c r="E41" s="104" t="s">
        <v>199</v>
      </c>
      <c r="F41" s="55">
        <v>360</v>
      </c>
      <c r="G41" s="50">
        <v>437</v>
      </c>
      <c r="H41" s="97">
        <v>15</v>
      </c>
      <c r="I41" s="103">
        <v>40975</v>
      </c>
      <c r="J41" s="103">
        <v>40977</v>
      </c>
      <c r="K41" s="63">
        <v>40987</v>
      </c>
      <c r="L41" s="103">
        <v>40981</v>
      </c>
      <c r="M41" s="2" t="s">
        <v>237</v>
      </c>
      <c r="N41" s="36">
        <v>360</v>
      </c>
      <c r="O41" s="316" t="s">
        <v>154</v>
      </c>
    </row>
    <row r="42" spans="1:15" ht="21" customHeight="1" thickBot="1">
      <c r="A42" s="88">
        <v>40968</v>
      </c>
      <c r="B42" s="89">
        <v>37</v>
      </c>
      <c r="C42" s="125"/>
      <c r="D42" s="290" t="s">
        <v>265</v>
      </c>
      <c r="E42" s="126" t="s">
        <v>199</v>
      </c>
      <c r="F42" s="127">
        <v>360</v>
      </c>
      <c r="G42" s="128">
        <v>438</v>
      </c>
      <c r="H42" s="129">
        <v>15</v>
      </c>
      <c r="I42" s="130">
        <v>40975</v>
      </c>
      <c r="J42" s="130">
        <v>40977</v>
      </c>
      <c r="K42" s="131">
        <v>40987</v>
      </c>
      <c r="L42" s="130">
        <v>40981</v>
      </c>
      <c r="M42" s="125" t="s">
        <v>237</v>
      </c>
      <c r="N42" s="85">
        <v>360</v>
      </c>
      <c r="O42" s="318" t="s">
        <v>154</v>
      </c>
    </row>
    <row r="43" spans="1:15" ht="28.5" customHeight="1" thickBot="1">
      <c r="A43" s="40"/>
      <c r="B43" s="41"/>
      <c r="C43" s="18"/>
      <c r="D43" s="313"/>
      <c r="E43" s="113"/>
      <c r="F43" s="341">
        <f>SUM(F30:F42)</f>
        <v>14097.359999999999</v>
      </c>
      <c r="G43" s="41"/>
      <c r="H43" s="41"/>
      <c r="I43" s="44"/>
      <c r="J43" s="44"/>
      <c r="K43" s="65"/>
      <c r="L43" s="41"/>
      <c r="M43" s="41"/>
      <c r="N43" s="159">
        <f>SUM(N30:N42)</f>
        <v>10755.71</v>
      </c>
      <c r="O43" s="159">
        <f>SUM(O30:O42)</f>
        <v>3341.65</v>
      </c>
    </row>
    <row r="44" ht="57" customHeight="1" thickBot="1">
      <c r="F44" s="263"/>
    </row>
    <row r="45" spans="1:10" ht="27" customHeight="1" thickBot="1">
      <c r="A45" s="300" t="s">
        <v>63</v>
      </c>
      <c r="B45" s="301" t="s">
        <v>64</v>
      </c>
      <c r="C45" s="301" t="s">
        <v>65</v>
      </c>
      <c r="D45" s="302" t="s">
        <v>66</v>
      </c>
      <c r="E45" s="302" t="s">
        <v>67</v>
      </c>
      <c r="F45" s="303" t="s">
        <v>68</v>
      </c>
      <c r="G45" s="304" t="s">
        <v>69</v>
      </c>
      <c r="H45" s="305" t="s">
        <v>70</v>
      </c>
      <c r="I45" s="302" t="s">
        <v>71</v>
      </c>
      <c r="J45" s="306" t="s">
        <v>72</v>
      </c>
    </row>
    <row r="46" spans="1:15" ht="19.5" customHeight="1">
      <c r="A46" s="182">
        <v>40969</v>
      </c>
      <c r="B46" s="183">
        <v>38</v>
      </c>
      <c r="C46" s="184"/>
      <c r="D46" s="185" t="s">
        <v>222</v>
      </c>
      <c r="E46" s="186" t="s">
        <v>199</v>
      </c>
      <c r="F46" s="187">
        <v>250</v>
      </c>
      <c r="G46" s="188">
        <v>440</v>
      </c>
      <c r="H46" s="189">
        <v>15</v>
      </c>
      <c r="I46" s="190">
        <v>40976</v>
      </c>
      <c r="J46" s="190">
        <v>40977</v>
      </c>
      <c r="K46" s="191">
        <v>40987</v>
      </c>
      <c r="L46" s="192">
        <v>40982</v>
      </c>
      <c r="M46" s="193" t="s">
        <v>242</v>
      </c>
      <c r="N46" s="194">
        <v>250</v>
      </c>
      <c r="O46" s="193" t="s">
        <v>154</v>
      </c>
    </row>
    <row r="47" spans="1:15" ht="19.5" customHeight="1">
      <c r="A47" s="197">
        <v>40969</v>
      </c>
      <c r="B47" s="198">
        <v>39</v>
      </c>
      <c r="C47" s="207"/>
      <c r="D47" s="208" t="s">
        <v>162</v>
      </c>
      <c r="E47" s="200" t="s">
        <v>199</v>
      </c>
      <c r="F47" s="201">
        <v>180</v>
      </c>
      <c r="G47" s="202">
        <v>441</v>
      </c>
      <c r="H47" s="203">
        <v>24</v>
      </c>
      <c r="I47" s="209">
        <v>40976</v>
      </c>
      <c r="J47" s="209">
        <v>40977</v>
      </c>
      <c r="K47" s="210">
        <v>40987</v>
      </c>
      <c r="L47" s="233">
        <v>40984</v>
      </c>
      <c r="M47" s="199" t="s">
        <v>244</v>
      </c>
      <c r="N47" s="204">
        <v>180</v>
      </c>
      <c r="O47" s="199" t="s">
        <v>154</v>
      </c>
    </row>
    <row r="48" spans="1:15" ht="19.5" customHeight="1">
      <c r="A48" s="197">
        <v>40974</v>
      </c>
      <c r="B48" s="198">
        <v>40</v>
      </c>
      <c r="C48" s="207"/>
      <c r="D48" s="208" t="s">
        <v>223</v>
      </c>
      <c r="E48" s="200" t="s">
        <v>199</v>
      </c>
      <c r="F48" s="201">
        <v>270</v>
      </c>
      <c r="G48" s="202">
        <v>469</v>
      </c>
      <c r="H48" s="203">
        <v>9</v>
      </c>
      <c r="I48" s="209">
        <v>40977</v>
      </c>
      <c r="J48" s="209">
        <v>40978</v>
      </c>
      <c r="K48" s="210">
        <v>40987</v>
      </c>
      <c r="L48" s="233">
        <v>270</v>
      </c>
      <c r="M48" s="199" t="s">
        <v>312</v>
      </c>
      <c r="N48" s="204">
        <v>270</v>
      </c>
      <c r="O48" s="199"/>
    </row>
    <row r="49" spans="1:15" ht="19.5" customHeight="1">
      <c r="A49" s="197">
        <v>40974</v>
      </c>
      <c r="B49" s="198">
        <v>41</v>
      </c>
      <c r="C49" s="207"/>
      <c r="D49" s="208" t="s">
        <v>224</v>
      </c>
      <c r="E49" s="200" t="s">
        <v>199</v>
      </c>
      <c r="F49" s="201">
        <v>450</v>
      </c>
      <c r="G49" s="199">
        <v>471</v>
      </c>
      <c r="H49" s="203">
        <v>9</v>
      </c>
      <c r="I49" s="209">
        <v>40976</v>
      </c>
      <c r="J49" s="209">
        <v>40978</v>
      </c>
      <c r="K49" s="210">
        <v>40987</v>
      </c>
      <c r="L49" s="233">
        <v>40982</v>
      </c>
      <c r="M49" s="207" t="s">
        <v>243</v>
      </c>
      <c r="N49" s="204">
        <v>390.2</v>
      </c>
      <c r="O49" s="204">
        <v>59.8</v>
      </c>
    </row>
    <row r="50" spans="1:15" ht="19.5" customHeight="1">
      <c r="A50" s="197">
        <v>40974</v>
      </c>
      <c r="B50" s="198">
        <v>42</v>
      </c>
      <c r="C50" s="207"/>
      <c r="D50" s="208" t="s">
        <v>231</v>
      </c>
      <c r="E50" s="200" t="s">
        <v>198</v>
      </c>
      <c r="F50" s="201">
        <v>180</v>
      </c>
      <c r="G50" s="199">
        <v>472</v>
      </c>
      <c r="H50" s="203">
        <v>39</v>
      </c>
      <c r="I50" s="209">
        <v>40973</v>
      </c>
      <c r="J50" s="209">
        <v>40974</v>
      </c>
      <c r="K50" s="210">
        <v>40982</v>
      </c>
      <c r="L50" s="233">
        <v>40975</v>
      </c>
      <c r="M50" s="207" t="s">
        <v>233</v>
      </c>
      <c r="N50" s="204">
        <v>177</v>
      </c>
      <c r="O50" s="204">
        <v>3</v>
      </c>
    </row>
    <row r="51" spans="1:15" ht="31.5" customHeight="1">
      <c r="A51" s="197">
        <v>40975</v>
      </c>
      <c r="B51" s="198">
        <v>43</v>
      </c>
      <c r="C51" s="207"/>
      <c r="D51" s="211" t="s">
        <v>245</v>
      </c>
      <c r="E51" s="200" t="s">
        <v>199</v>
      </c>
      <c r="F51" s="201">
        <v>180</v>
      </c>
      <c r="G51" s="202">
        <v>498</v>
      </c>
      <c r="H51" s="203">
        <v>24</v>
      </c>
      <c r="I51" s="209">
        <v>40976</v>
      </c>
      <c r="J51" s="209">
        <v>40977</v>
      </c>
      <c r="K51" s="210">
        <v>40987</v>
      </c>
      <c r="L51" s="233">
        <v>40984</v>
      </c>
      <c r="M51" s="207" t="s">
        <v>244</v>
      </c>
      <c r="N51" s="204">
        <v>180</v>
      </c>
      <c r="O51" s="199" t="s">
        <v>154</v>
      </c>
    </row>
    <row r="52" spans="1:15" ht="19.5" customHeight="1">
      <c r="A52" s="197">
        <v>40980</v>
      </c>
      <c r="B52" s="198">
        <v>44</v>
      </c>
      <c r="C52" s="207"/>
      <c r="D52" s="208" t="s">
        <v>236</v>
      </c>
      <c r="E52" s="200" t="s">
        <v>205</v>
      </c>
      <c r="F52" s="201">
        <v>270</v>
      </c>
      <c r="G52" s="199">
        <v>512</v>
      </c>
      <c r="H52" s="203">
        <v>9</v>
      </c>
      <c r="I52" s="209">
        <v>40981</v>
      </c>
      <c r="J52" s="209">
        <v>40982</v>
      </c>
      <c r="K52" s="210">
        <v>40990</v>
      </c>
      <c r="L52" s="233">
        <v>40990</v>
      </c>
      <c r="M52" s="207" t="s">
        <v>258</v>
      </c>
      <c r="N52" s="204">
        <v>270</v>
      </c>
      <c r="O52" s="199" t="s">
        <v>154</v>
      </c>
    </row>
    <row r="53" spans="1:15" ht="19.5" customHeight="1">
      <c r="A53" s="197">
        <v>40982</v>
      </c>
      <c r="B53" s="198">
        <v>45</v>
      </c>
      <c r="C53" s="207"/>
      <c r="D53" s="208" t="s">
        <v>162</v>
      </c>
      <c r="E53" s="200" t="s">
        <v>192</v>
      </c>
      <c r="F53" s="201">
        <v>180</v>
      </c>
      <c r="G53" s="199">
        <v>544</v>
      </c>
      <c r="H53" s="203">
        <v>24</v>
      </c>
      <c r="I53" s="209">
        <v>40983</v>
      </c>
      <c r="J53" s="209">
        <v>40983</v>
      </c>
      <c r="K53" s="210">
        <v>40991</v>
      </c>
      <c r="L53" s="233">
        <v>40984</v>
      </c>
      <c r="M53" s="207" t="s">
        <v>246</v>
      </c>
      <c r="N53" s="204">
        <v>180</v>
      </c>
      <c r="O53" s="199" t="s">
        <v>154</v>
      </c>
    </row>
    <row r="54" spans="1:15" ht="19.5" customHeight="1" thickBot="1">
      <c r="A54" s="287">
        <v>40982</v>
      </c>
      <c r="B54" s="288">
        <v>46</v>
      </c>
      <c r="C54" s="289"/>
      <c r="D54" s="290" t="s">
        <v>162</v>
      </c>
      <c r="E54" s="291" t="s">
        <v>195</v>
      </c>
      <c r="F54" s="292">
        <v>180</v>
      </c>
      <c r="G54" s="293">
        <v>547</v>
      </c>
      <c r="H54" s="294">
        <v>24</v>
      </c>
      <c r="I54" s="295">
        <v>40989</v>
      </c>
      <c r="J54" s="295">
        <v>40990</v>
      </c>
      <c r="K54" s="296">
        <v>40998</v>
      </c>
      <c r="L54" s="297">
        <v>40994</v>
      </c>
      <c r="M54" s="289" t="s">
        <v>259</v>
      </c>
      <c r="N54" s="298">
        <v>111</v>
      </c>
      <c r="O54" s="298">
        <v>69</v>
      </c>
    </row>
    <row r="55" spans="1:15" ht="30.75" customHeight="1">
      <c r="A55" s="272">
        <v>40982</v>
      </c>
      <c r="B55" s="273">
        <v>50</v>
      </c>
      <c r="C55" s="274"/>
      <c r="D55" s="275" t="s">
        <v>277</v>
      </c>
      <c r="E55" s="276" t="s">
        <v>204</v>
      </c>
      <c r="F55" s="277">
        <v>2700</v>
      </c>
      <c r="G55" s="278">
        <v>561</v>
      </c>
      <c r="H55" s="279">
        <v>47</v>
      </c>
      <c r="I55" s="280">
        <v>40984</v>
      </c>
      <c r="J55" s="280">
        <v>40998</v>
      </c>
      <c r="K55" s="281">
        <v>41008</v>
      </c>
      <c r="L55" s="282"/>
      <c r="M55" s="283" t="s">
        <v>298</v>
      </c>
      <c r="N55" s="284"/>
      <c r="O55" s="284"/>
    </row>
    <row r="56" spans="1:15" ht="19.5" customHeight="1">
      <c r="A56" s="107">
        <v>40983</v>
      </c>
      <c r="B56" s="198">
        <v>47</v>
      </c>
      <c r="C56" s="207"/>
      <c r="D56" s="264" t="s">
        <v>240</v>
      </c>
      <c r="E56" s="200" t="s">
        <v>241</v>
      </c>
      <c r="F56" s="265">
        <v>2349.6</v>
      </c>
      <c r="G56" s="266">
        <v>565</v>
      </c>
      <c r="H56" s="267">
        <v>18</v>
      </c>
      <c r="I56" s="268">
        <v>40994</v>
      </c>
      <c r="J56" s="268">
        <v>40998</v>
      </c>
      <c r="K56" s="269">
        <v>41015</v>
      </c>
      <c r="L56" s="224"/>
      <c r="M56" s="199" t="s">
        <v>298</v>
      </c>
      <c r="N56" s="204"/>
      <c r="O56" s="204"/>
    </row>
    <row r="57" spans="1:15" ht="19.5" customHeight="1">
      <c r="A57" s="107">
        <v>40987</v>
      </c>
      <c r="B57" s="198">
        <v>48</v>
      </c>
      <c r="C57" s="207"/>
      <c r="D57" s="208" t="s">
        <v>162</v>
      </c>
      <c r="E57" s="200" t="s">
        <v>207</v>
      </c>
      <c r="F57" s="201">
        <v>180</v>
      </c>
      <c r="G57" s="199">
        <v>558</v>
      </c>
      <c r="H57" s="203">
        <v>24</v>
      </c>
      <c r="I57" s="209">
        <v>40996</v>
      </c>
      <c r="J57" s="209">
        <v>40996</v>
      </c>
      <c r="K57" s="210">
        <v>41004</v>
      </c>
      <c r="L57" s="224">
        <v>41010</v>
      </c>
      <c r="M57" s="199" t="s">
        <v>298</v>
      </c>
      <c r="N57" s="204"/>
      <c r="O57" s="204"/>
    </row>
    <row r="58" spans="1:15" ht="19.5" customHeight="1">
      <c r="A58" s="241">
        <v>40987</v>
      </c>
      <c r="B58" s="242">
        <v>49</v>
      </c>
      <c r="C58" s="243"/>
      <c r="D58" s="253" t="s">
        <v>151</v>
      </c>
      <c r="E58" s="245" t="s">
        <v>190</v>
      </c>
      <c r="F58" s="246">
        <v>180</v>
      </c>
      <c r="G58" s="247">
        <v>559</v>
      </c>
      <c r="H58" s="248">
        <v>9</v>
      </c>
      <c r="I58" s="249">
        <v>40991</v>
      </c>
      <c r="J58" s="249">
        <v>40992</v>
      </c>
      <c r="K58" s="250">
        <v>41001</v>
      </c>
      <c r="L58" s="251">
        <v>41010</v>
      </c>
      <c r="M58" s="247" t="s">
        <v>298</v>
      </c>
      <c r="N58" s="246"/>
      <c r="O58" s="246"/>
    </row>
    <row r="59" spans="1:15" ht="19.5" customHeight="1">
      <c r="A59" s="107">
        <v>40990</v>
      </c>
      <c r="B59" s="198">
        <v>51</v>
      </c>
      <c r="C59" s="270"/>
      <c r="D59" s="211" t="s">
        <v>250</v>
      </c>
      <c r="E59" s="200" t="s">
        <v>251</v>
      </c>
      <c r="F59" s="265">
        <v>630</v>
      </c>
      <c r="G59" s="266">
        <v>579</v>
      </c>
      <c r="H59" s="267">
        <v>14</v>
      </c>
      <c r="I59" s="268">
        <v>40996</v>
      </c>
      <c r="J59" s="268">
        <v>40998</v>
      </c>
      <c r="K59" s="269">
        <v>41008</v>
      </c>
      <c r="L59" s="224"/>
      <c r="M59" s="238" t="s">
        <v>298</v>
      </c>
      <c r="N59" s="204"/>
      <c r="O59" s="204"/>
    </row>
    <row r="60" spans="1:15" ht="19.5" customHeight="1">
      <c r="A60" s="107">
        <v>40990</v>
      </c>
      <c r="B60" s="198">
        <v>52</v>
      </c>
      <c r="C60" s="207"/>
      <c r="D60" s="211" t="s">
        <v>252</v>
      </c>
      <c r="E60" s="200" t="s">
        <v>251</v>
      </c>
      <c r="F60" s="201">
        <v>540</v>
      </c>
      <c r="G60" s="199">
        <v>580</v>
      </c>
      <c r="H60" s="203">
        <v>14</v>
      </c>
      <c r="I60" s="209">
        <v>40996</v>
      </c>
      <c r="J60" s="209">
        <v>40998</v>
      </c>
      <c r="K60" s="210">
        <v>41008</v>
      </c>
      <c r="L60" s="224">
        <v>41003</v>
      </c>
      <c r="M60" s="236" t="s">
        <v>289</v>
      </c>
      <c r="N60" s="204">
        <v>361</v>
      </c>
      <c r="O60" s="204">
        <v>179</v>
      </c>
    </row>
    <row r="61" spans="1:15" ht="19.5" customHeight="1">
      <c r="A61" s="197">
        <v>40990</v>
      </c>
      <c r="B61" s="198">
        <v>53</v>
      </c>
      <c r="C61" s="207"/>
      <c r="D61" s="211" t="s">
        <v>208</v>
      </c>
      <c r="E61" s="200" t="s">
        <v>251</v>
      </c>
      <c r="F61" s="201">
        <v>540</v>
      </c>
      <c r="G61" s="199">
        <v>581</v>
      </c>
      <c r="H61" s="203">
        <v>14</v>
      </c>
      <c r="I61" s="209">
        <v>40996</v>
      </c>
      <c r="J61" s="209">
        <v>40998</v>
      </c>
      <c r="K61" s="210">
        <v>41008</v>
      </c>
      <c r="L61" s="224">
        <v>41003</v>
      </c>
      <c r="M61" s="199" t="s">
        <v>290</v>
      </c>
      <c r="N61" s="204">
        <v>361</v>
      </c>
      <c r="O61" s="204">
        <v>179</v>
      </c>
    </row>
    <row r="62" spans="1:15" ht="19.5" customHeight="1">
      <c r="A62" s="241">
        <v>40994</v>
      </c>
      <c r="B62" s="242">
        <v>54</v>
      </c>
      <c r="C62" s="243"/>
      <c r="D62" s="244" t="s">
        <v>254</v>
      </c>
      <c r="E62" s="245" t="s">
        <v>203</v>
      </c>
      <c r="F62" s="246">
        <v>270</v>
      </c>
      <c r="G62" s="247">
        <v>582</v>
      </c>
      <c r="H62" s="248">
        <v>9</v>
      </c>
      <c r="I62" s="249">
        <v>40998</v>
      </c>
      <c r="J62" s="249">
        <v>40999</v>
      </c>
      <c r="K62" s="250">
        <v>41008</v>
      </c>
      <c r="L62" s="251">
        <v>41010</v>
      </c>
      <c r="M62" s="247" t="s">
        <v>298</v>
      </c>
      <c r="N62" s="246"/>
      <c r="O62" s="246"/>
    </row>
    <row r="63" spans="1:15" ht="19.5" customHeight="1">
      <c r="A63" s="107">
        <v>40994</v>
      </c>
      <c r="B63" s="198">
        <v>55</v>
      </c>
      <c r="C63" s="207"/>
      <c r="D63" s="211" t="s">
        <v>255</v>
      </c>
      <c r="E63" s="200" t="s">
        <v>191</v>
      </c>
      <c r="F63" s="201">
        <v>180</v>
      </c>
      <c r="G63" s="199">
        <v>583</v>
      </c>
      <c r="H63" s="203">
        <v>18</v>
      </c>
      <c r="I63" s="209">
        <v>40996</v>
      </c>
      <c r="J63" s="209">
        <v>40997</v>
      </c>
      <c r="K63" s="210">
        <v>41005</v>
      </c>
      <c r="L63" s="224">
        <v>41010</v>
      </c>
      <c r="M63" s="199" t="s">
        <v>298</v>
      </c>
      <c r="N63" s="204"/>
      <c r="O63" s="204"/>
    </row>
    <row r="64" spans="1:15" ht="19.5" customHeight="1">
      <c r="A64" s="157">
        <v>40994</v>
      </c>
      <c r="B64" s="212">
        <v>56</v>
      </c>
      <c r="C64" s="213"/>
      <c r="D64" s="211" t="s">
        <v>221</v>
      </c>
      <c r="E64" s="200" t="s">
        <v>251</v>
      </c>
      <c r="F64" s="201">
        <v>540</v>
      </c>
      <c r="G64" s="199">
        <v>584</v>
      </c>
      <c r="H64" s="203">
        <v>15</v>
      </c>
      <c r="I64" s="209">
        <v>40996</v>
      </c>
      <c r="J64" s="209">
        <v>40998</v>
      </c>
      <c r="K64" s="210">
        <v>41008</v>
      </c>
      <c r="L64" s="224">
        <v>41003</v>
      </c>
      <c r="M64" s="199" t="s">
        <v>298</v>
      </c>
      <c r="N64" s="204">
        <v>413.5</v>
      </c>
      <c r="O64" s="204">
        <v>126.5</v>
      </c>
    </row>
    <row r="65" spans="1:15" ht="21" customHeight="1" thickBot="1">
      <c r="A65" s="107">
        <v>40998</v>
      </c>
      <c r="B65" s="198">
        <v>57</v>
      </c>
      <c r="C65" s="207"/>
      <c r="D65" s="211" t="s">
        <v>287</v>
      </c>
      <c r="E65" s="200" t="s">
        <v>288</v>
      </c>
      <c r="F65" s="215">
        <v>2700</v>
      </c>
      <c r="G65" s="199">
        <v>604</v>
      </c>
      <c r="H65" s="203">
        <v>35</v>
      </c>
      <c r="I65" s="209">
        <v>40998</v>
      </c>
      <c r="J65" s="209">
        <v>41013</v>
      </c>
      <c r="K65" s="210">
        <v>41022</v>
      </c>
      <c r="L65" s="199"/>
      <c r="M65" s="207"/>
      <c r="N65" s="204"/>
      <c r="O65" s="204"/>
    </row>
    <row r="66" spans="1:15" ht="24.75" customHeight="1" thickBot="1">
      <c r="A66" s="40"/>
      <c r="B66" s="321"/>
      <c r="C66" s="322"/>
      <c r="D66" s="323"/>
      <c r="E66" s="324"/>
      <c r="F66" s="340">
        <f>SUM(F46:F65)</f>
        <v>12949.6</v>
      </c>
      <c r="G66" s="325"/>
      <c r="H66" s="326"/>
      <c r="I66" s="327"/>
      <c r="J66" s="327"/>
      <c r="K66" s="328"/>
      <c r="L66" s="325"/>
      <c r="M66" s="322"/>
      <c r="N66" s="329"/>
      <c r="O66" s="329"/>
    </row>
    <row r="67" ht="15.75" thickBot="1"/>
    <row r="68" spans="5:6" ht="27" customHeight="1" thickBot="1">
      <c r="E68" s="307" t="s">
        <v>301</v>
      </c>
      <c r="F68" s="308">
        <f>F66+F43+F27</f>
        <v>37306.96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34">
      <selection activeCell="D45" sqref="D45"/>
    </sheetView>
  </sheetViews>
  <sheetFormatPr defaultColWidth="11.421875" defaultRowHeight="15"/>
  <cols>
    <col min="5" max="5" width="38.28125" style="0" customWidth="1"/>
    <col min="6" max="6" width="19.00390625" style="0" customWidth="1"/>
    <col min="14" max="14" width="25.00390625" style="0" customWidth="1"/>
    <col min="17" max="18" width="0" style="0" hidden="1" customWidth="1"/>
  </cols>
  <sheetData>
    <row r="1" spans="1:19" ht="15">
      <c r="A1" s="887" t="s">
        <v>442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9"/>
    </row>
    <row r="2" spans="1:19" ht="15.75" thickBot="1">
      <c r="A2" s="890"/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2"/>
    </row>
    <row r="3" ht="15.75" thickBot="1"/>
    <row r="4" spans="1:19" ht="26.25" thickBot="1">
      <c r="A4" s="300" t="s">
        <v>264</v>
      </c>
      <c r="B4" s="300" t="s">
        <v>63</v>
      </c>
      <c r="C4" s="301" t="s">
        <v>64</v>
      </c>
      <c r="D4" s="301" t="s">
        <v>65</v>
      </c>
      <c r="E4" s="302" t="s">
        <v>66</v>
      </c>
      <c r="F4" s="302" t="s">
        <v>67</v>
      </c>
      <c r="G4" s="303" t="s">
        <v>68</v>
      </c>
      <c r="H4" s="304" t="s">
        <v>69</v>
      </c>
      <c r="I4" s="305" t="s">
        <v>70</v>
      </c>
      <c r="J4" s="302" t="s">
        <v>71</v>
      </c>
      <c r="K4" s="302" t="s">
        <v>72</v>
      </c>
      <c r="L4" s="302" t="s">
        <v>73</v>
      </c>
      <c r="M4" s="302" t="s">
        <v>74</v>
      </c>
      <c r="N4" s="302" t="s">
        <v>75</v>
      </c>
      <c r="O4" s="303" t="s">
        <v>76</v>
      </c>
      <c r="P4" s="303" t="s">
        <v>77</v>
      </c>
      <c r="Q4" s="379" t="s">
        <v>78</v>
      </c>
      <c r="R4" s="379" t="s">
        <v>63</v>
      </c>
      <c r="S4" s="302" t="s">
        <v>79</v>
      </c>
    </row>
    <row r="5" spans="1:19" ht="33" customHeight="1">
      <c r="A5" s="381">
        <v>1</v>
      </c>
      <c r="B5" s="382">
        <v>41039</v>
      </c>
      <c r="C5" s="383">
        <v>73</v>
      </c>
      <c r="D5" s="383">
        <v>1569</v>
      </c>
      <c r="E5" s="384" t="s">
        <v>332</v>
      </c>
      <c r="F5" s="385" t="s">
        <v>333</v>
      </c>
      <c r="G5" s="386">
        <v>540</v>
      </c>
      <c r="H5" s="383">
        <v>940</v>
      </c>
      <c r="I5" s="387">
        <v>7</v>
      </c>
      <c r="J5" s="382">
        <v>41055</v>
      </c>
      <c r="K5" s="382">
        <v>41057</v>
      </c>
      <c r="L5" s="382">
        <v>41066</v>
      </c>
      <c r="M5" s="401">
        <v>41060</v>
      </c>
      <c r="N5" s="388" t="s">
        <v>413</v>
      </c>
      <c r="O5" s="386">
        <v>419.5</v>
      </c>
      <c r="P5" s="446">
        <f>G5-O5</f>
        <v>120.5</v>
      </c>
      <c r="Q5" s="388"/>
      <c r="R5" s="382"/>
      <c r="S5" s="388">
        <v>297</v>
      </c>
    </row>
    <row r="6" spans="1:19" ht="25.5" customHeight="1">
      <c r="A6" s="381">
        <v>2</v>
      </c>
      <c r="B6" s="382">
        <v>41044</v>
      </c>
      <c r="C6" s="383">
        <v>92</v>
      </c>
      <c r="D6" s="383">
        <v>1543</v>
      </c>
      <c r="E6" s="384" t="s">
        <v>365</v>
      </c>
      <c r="F6" s="385" t="s">
        <v>193</v>
      </c>
      <c r="G6" s="386">
        <v>360</v>
      </c>
      <c r="H6" s="383">
        <v>910</v>
      </c>
      <c r="I6" s="387">
        <v>14</v>
      </c>
      <c r="J6" s="382">
        <v>41046</v>
      </c>
      <c r="K6" s="382">
        <v>41047</v>
      </c>
      <c r="L6" s="401">
        <v>41055</v>
      </c>
      <c r="M6" s="382">
        <v>41058</v>
      </c>
      <c r="N6" s="388" t="s">
        <v>412</v>
      </c>
      <c r="O6" s="386">
        <v>360</v>
      </c>
      <c r="P6" s="446">
        <v>0</v>
      </c>
      <c r="Q6" s="388"/>
      <c r="R6" s="382"/>
      <c r="S6" s="388">
        <v>293</v>
      </c>
    </row>
    <row r="7" spans="1:19" ht="25.5" customHeight="1">
      <c r="A7" s="381">
        <v>3</v>
      </c>
      <c r="B7" s="382">
        <v>41044</v>
      </c>
      <c r="C7" s="383">
        <v>93</v>
      </c>
      <c r="D7" s="383">
        <v>1544</v>
      </c>
      <c r="E7" s="384" t="s">
        <v>366</v>
      </c>
      <c r="F7" s="385" t="s">
        <v>193</v>
      </c>
      <c r="G7" s="386">
        <v>420</v>
      </c>
      <c r="H7" s="383">
        <v>912</v>
      </c>
      <c r="I7" s="387">
        <v>14</v>
      </c>
      <c r="J7" s="382">
        <v>41046</v>
      </c>
      <c r="K7" s="382">
        <v>41047</v>
      </c>
      <c r="L7" s="382">
        <v>41055</v>
      </c>
      <c r="M7" s="382">
        <v>41058</v>
      </c>
      <c r="N7" s="388" t="s">
        <v>412</v>
      </c>
      <c r="O7" s="386">
        <v>358</v>
      </c>
      <c r="P7" s="446">
        <v>62</v>
      </c>
      <c r="Q7" s="388">
        <v>51138878</v>
      </c>
      <c r="R7" s="382"/>
      <c r="S7" s="388">
        <v>273</v>
      </c>
    </row>
    <row r="8" spans="1:19" ht="25.5" customHeight="1">
      <c r="A8" s="381">
        <v>4</v>
      </c>
      <c r="B8" s="382">
        <v>41039</v>
      </c>
      <c r="C8" s="383">
        <v>79</v>
      </c>
      <c r="D8" s="383">
        <v>1574</v>
      </c>
      <c r="E8" s="384" t="s">
        <v>341</v>
      </c>
      <c r="F8" s="385" t="s">
        <v>342</v>
      </c>
      <c r="G8" s="386">
        <v>540</v>
      </c>
      <c r="H8" s="383">
        <v>948</v>
      </c>
      <c r="I8" s="387">
        <v>7</v>
      </c>
      <c r="J8" s="382">
        <v>41055</v>
      </c>
      <c r="K8" s="382">
        <v>41057</v>
      </c>
      <c r="L8" s="382">
        <v>41066</v>
      </c>
      <c r="M8" s="401">
        <v>41060</v>
      </c>
      <c r="N8" s="388" t="s">
        <v>413</v>
      </c>
      <c r="O8" s="386">
        <v>328.5</v>
      </c>
      <c r="P8" s="446">
        <v>211.5</v>
      </c>
      <c r="Q8" s="388"/>
      <c r="R8" s="382"/>
      <c r="S8" s="388">
        <v>265</v>
      </c>
    </row>
    <row r="9" spans="1:19" ht="25.5" customHeight="1">
      <c r="A9" s="381">
        <v>5</v>
      </c>
      <c r="B9" s="382">
        <v>41039</v>
      </c>
      <c r="C9" s="383">
        <v>86</v>
      </c>
      <c r="D9" s="383">
        <v>1581</v>
      </c>
      <c r="E9" s="384" t="s">
        <v>354</v>
      </c>
      <c r="F9" s="385" t="s">
        <v>355</v>
      </c>
      <c r="G9" s="386">
        <v>360</v>
      </c>
      <c r="H9" s="383">
        <v>956</v>
      </c>
      <c r="I9" s="387">
        <v>7</v>
      </c>
      <c r="J9" s="382">
        <v>41056</v>
      </c>
      <c r="K9" s="382">
        <v>41057</v>
      </c>
      <c r="L9" s="382">
        <v>41066</v>
      </c>
      <c r="M9" s="401">
        <v>41060</v>
      </c>
      <c r="N9" s="388" t="s">
        <v>413</v>
      </c>
      <c r="O9" s="386">
        <v>355.8</v>
      </c>
      <c r="P9" s="446">
        <v>4.199999999999989</v>
      </c>
      <c r="Q9" s="388"/>
      <c r="R9" s="382"/>
      <c r="S9" s="388">
        <v>256</v>
      </c>
    </row>
    <row r="10" spans="1:19" ht="36.75" customHeight="1">
      <c r="A10" s="381">
        <v>6</v>
      </c>
      <c r="B10" s="382">
        <v>41039</v>
      </c>
      <c r="C10" s="383">
        <v>88</v>
      </c>
      <c r="D10" s="383">
        <v>1583</v>
      </c>
      <c r="E10" s="384" t="s">
        <v>358</v>
      </c>
      <c r="F10" s="385" t="s">
        <v>359</v>
      </c>
      <c r="G10" s="386">
        <v>540</v>
      </c>
      <c r="H10" s="383">
        <v>958</v>
      </c>
      <c r="I10" s="387">
        <v>7</v>
      </c>
      <c r="J10" s="382">
        <v>41056</v>
      </c>
      <c r="K10" s="382">
        <v>41058</v>
      </c>
      <c r="L10" s="382">
        <v>41067</v>
      </c>
      <c r="M10" s="401">
        <v>41060</v>
      </c>
      <c r="N10" s="388" t="s">
        <v>413</v>
      </c>
      <c r="O10" s="386">
        <v>282.7</v>
      </c>
      <c r="P10" s="446">
        <v>257.3</v>
      </c>
      <c r="Q10" s="388"/>
      <c r="R10" s="382"/>
      <c r="S10" s="388">
        <v>257</v>
      </c>
    </row>
    <row r="11" spans="1:19" ht="25.5" customHeight="1">
      <c r="A11" s="381">
        <v>7</v>
      </c>
      <c r="B11" s="382">
        <v>41039</v>
      </c>
      <c r="C11" s="383">
        <v>80</v>
      </c>
      <c r="D11" s="383">
        <v>1575</v>
      </c>
      <c r="E11" s="384" t="s">
        <v>343</v>
      </c>
      <c r="F11" s="385" t="s">
        <v>191</v>
      </c>
      <c r="G11" s="386">
        <v>540</v>
      </c>
      <c r="H11" s="383">
        <v>949</v>
      </c>
      <c r="I11" s="387">
        <v>7</v>
      </c>
      <c r="J11" s="382">
        <v>41056</v>
      </c>
      <c r="K11" s="382">
        <v>41058</v>
      </c>
      <c r="L11" s="382">
        <v>41066</v>
      </c>
      <c r="M11" s="401">
        <v>41060</v>
      </c>
      <c r="N11" s="388" t="s">
        <v>413</v>
      </c>
      <c r="O11" s="386">
        <v>418</v>
      </c>
      <c r="P11" s="446">
        <v>122</v>
      </c>
      <c r="Q11" s="388"/>
      <c r="R11" s="382"/>
      <c r="S11" s="388">
        <v>258</v>
      </c>
    </row>
    <row r="12" spans="1:19" ht="25.5" customHeight="1">
      <c r="A12" s="381">
        <v>8</v>
      </c>
      <c r="B12" s="382">
        <v>41039</v>
      </c>
      <c r="C12" s="383">
        <v>82</v>
      </c>
      <c r="D12" s="383">
        <v>1577</v>
      </c>
      <c r="E12" s="384" t="s">
        <v>346</v>
      </c>
      <c r="F12" s="385" t="s">
        <v>347</v>
      </c>
      <c r="G12" s="386">
        <v>540</v>
      </c>
      <c r="H12" s="383">
        <v>952</v>
      </c>
      <c r="I12" s="387">
        <v>7</v>
      </c>
      <c r="J12" s="382">
        <v>41056</v>
      </c>
      <c r="K12" s="382">
        <v>41058</v>
      </c>
      <c r="L12" s="382">
        <v>41067</v>
      </c>
      <c r="M12" s="401">
        <v>41060</v>
      </c>
      <c r="N12" s="388" t="s">
        <v>413</v>
      </c>
      <c r="O12" s="386">
        <v>382</v>
      </c>
      <c r="P12" s="446">
        <v>158</v>
      </c>
      <c r="Q12" s="388"/>
      <c r="R12" s="382"/>
      <c r="S12" s="388">
        <v>259</v>
      </c>
    </row>
    <row r="13" spans="1:19" ht="25.5" customHeight="1">
      <c r="A13" s="381">
        <v>9</v>
      </c>
      <c r="B13" s="382">
        <v>41039</v>
      </c>
      <c r="C13" s="383">
        <v>84</v>
      </c>
      <c r="D13" s="383">
        <v>1579</v>
      </c>
      <c r="E13" s="384" t="s">
        <v>350</v>
      </c>
      <c r="F13" s="385" t="s">
        <v>351</v>
      </c>
      <c r="G13" s="386">
        <v>540</v>
      </c>
      <c r="H13" s="383">
        <v>954</v>
      </c>
      <c r="I13" s="387">
        <v>7</v>
      </c>
      <c r="J13" s="382">
        <v>41056</v>
      </c>
      <c r="K13" s="382">
        <v>41058</v>
      </c>
      <c r="L13" s="382">
        <v>41067</v>
      </c>
      <c r="M13" s="401">
        <v>41060</v>
      </c>
      <c r="N13" s="388" t="s">
        <v>413</v>
      </c>
      <c r="O13" s="386">
        <v>363.5</v>
      </c>
      <c r="P13" s="446">
        <v>176.5</v>
      </c>
      <c r="Q13" s="388"/>
      <c r="R13" s="382"/>
      <c r="S13" s="388">
        <v>260</v>
      </c>
    </row>
    <row r="14" spans="1:19" ht="25.5" customHeight="1">
      <c r="A14" s="381">
        <v>10</v>
      </c>
      <c r="B14" s="382">
        <v>41039</v>
      </c>
      <c r="C14" s="383">
        <v>81</v>
      </c>
      <c r="D14" s="383">
        <v>1576</v>
      </c>
      <c r="E14" s="384" t="s">
        <v>344</v>
      </c>
      <c r="F14" s="385" t="s">
        <v>345</v>
      </c>
      <c r="G14" s="386">
        <v>360</v>
      </c>
      <c r="H14" s="383">
        <v>950</v>
      </c>
      <c r="I14" s="387">
        <v>7</v>
      </c>
      <c r="J14" s="382">
        <v>41056</v>
      </c>
      <c r="K14" s="382">
        <v>41057</v>
      </c>
      <c r="L14" s="382">
        <v>41066</v>
      </c>
      <c r="M14" s="401">
        <v>41060</v>
      </c>
      <c r="N14" s="388" t="s">
        <v>413</v>
      </c>
      <c r="O14" s="386">
        <v>310.5</v>
      </c>
      <c r="P14" s="446">
        <v>49.5</v>
      </c>
      <c r="Q14" s="388"/>
      <c r="R14" s="382"/>
      <c r="S14" s="388">
        <v>261</v>
      </c>
    </row>
    <row r="15" spans="1:19" ht="25.5" customHeight="1">
      <c r="A15" s="381">
        <v>11</v>
      </c>
      <c r="B15" s="382">
        <v>41039</v>
      </c>
      <c r="C15" s="383">
        <v>83</v>
      </c>
      <c r="D15" s="383">
        <v>1578</v>
      </c>
      <c r="E15" s="384" t="s">
        <v>348</v>
      </c>
      <c r="F15" s="385" t="s">
        <v>349</v>
      </c>
      <c r="G15" s="386">
        <v>540</v>
      </c>
      <c r="H15" s="383">
        <v>953</v>
      </c>
      <c r="I15" s="387">
        <v>7</v>
      </c>
      <c r="J15" s="382">
        <v>41056</v>
      </c>
      <c r="K15" s="382">
        <v>41058</v>
      </c>
      <c r="L15" s="382">
        <v>41067</v>
      </c>
      <c r="M15" s="401">
        <v>41060</v>
      </c>
      <c r="N15" s="388" t="s">
        <v>413</v>
      </c>
      <c r="O15" s="386">
        <v>472.5</v>
      </c>
      <c r="P15" s="446">
        <v>67.5</v>
      </c>
      <c r="Q15" s="388"/>
      <c r="R15" s="382"/>
      <c r="S15" s="388">
        <v>262</v>
      </c>
    </row>
    <row r="16" spans="1:19" ht="25.5" customHeight="1">
      <c r="A16" s="381">
        <v>12</v>
      </c>
      <c r="B16" s="382">
        <v>41039</v>
      </c>
      <c r="C16" s="383">
        <v>74</v>
      </c>
      <c r="D16" s="383">
        <v>1570</v>
      </c>
      <c r="E16" s="384" t="s">
        <v>334</v>
      </c>
      <c r="F16" s="385" t="s">
        <v>335</v>
      </c>
      <c r="G16" s="386">
        <v>540</v>
      </c>
      <c r="H16" s="383">
        <v>941</v>
      </c>
      <c r="I16" s="387">
        <v>7</v>
      </c>
      <c r="J16" s="382">
        <v>41055</v>
      </c>
      <c r="K16" s="382">
        <v>41057</v>
      </c>
      <c r="L16" s="382">
        <v>41066</v>
      </c>
      <c r="M16" s="401">
        <v>41060</v>
      </c>
      <c r="N16" s="388" t="s">
        <v>413</v>
      </c>
      <c r="O16" s="386">
        <v>339</v>
      </c>
      <c r="P16" s="446">
        <v>201</v>
      </c>
      <c r="Q16" s="388"/>
      <c r="R16" s="382"/>
      <c r="S16" s="388">
        <v>263</v>
      </c>
    </row>
    <row r="17" spans="1:19" ht="25.5" customHeight="1">
      <c r="A17" s="381">
        <v>13</v>
      </c>
      <c r="B17" s="382">
        <v>41039</v>
      </c>
      <c r="C17" s="383">
        <v>78</v>
      </c>
      <c r="D17" s="383">
        <v>1573</v>
      </c>
      <c r="E17" s="384" t="s">
        <v>340</v>
      </c>
      <c r="F17" s="385" t="s">
        <v>295</v>
      </c>
      <c r="G17" s="386">
        <v>540</v>
      </c>
      <c r="H17" s="383">
        <v>947</v>
      </c>
      <c r="I17" s="387">
        <v>7</v>
      </c>
      <c r="J17" s="382">
        <v>41055</v>
      </c>
      <c r="K17" s="382">
        <v>41057</v>
      </c>
      <c r="L17" s="382">
        <v>41066</v>
      </c>
      <c r="M17" s="401">
        <v>41060</v>
      </c>
      <c r="N17" s="388" t="s">
        <v>413</v>
      </c>
      <c r="O17" s="386">
        <v>416.4</v>
      </c>
      <c r="P17" s="446">
        <v>123.60000000000002</v>
      </c>
      <c r="Q17" s="388"/>
      <c r="R17" s="382"/>
      <c r="S17" s="388">
        <v>264</v>
      </c>
    </row>
    <row r="18" spans="1:19" ht="25.5" customHeight="1">
      <c r="A18" s="381">
        <v>14</v>
      </c>
      <c r="B18" s="382">
        <v>41039</v>
      </c>
      <c r="C18" s="383">
        <v>87</v>
      </c>
      <c r="D18" s="383">
        <v>1582</v>
      </c>
      <c r="E18" s="384" t="s">
        <v>356</v>
      </c>
      <c r="F18" s="385" t="s">
        <v>357</v>
      </c>
      <c r="G18" s="386">
        <v>360</v>
      </c>
      <c r="H18" s="383">
        <v>957</v>
      </c>
      <c r="I18" s="387">
        <v>7</v>
      </c>
      <c r="J18" s="382">
        <v>41056</v>
      </c>
      <c r="K18" s="382">
        <v>41057</v>
      </c>
      <c r="L18" s="382">
        <v>41066</v>
      </c>
      <c r="M18" s="401">
        <v>41060</v>
      </c>
      <c r="N18" s="388" t="s">
        <v>413</v>
      </c>
      <c r="O18" s="386">
        <v>294.5</v>
      </c>
      <c r="P18" s="446">
        <v>65.5</v>
      </c>
      <c r="Q18" s="388"/>
      <c r="R18" s="382"/>
      <c r="S18" s="388">
        <v>266</v>
      </c>
    </row>
    <row r="19" spans="1:19" ht="25.5" customHeight="1">
      <c r="A19" s="381">
        <v>15</v>
      </c>
      <c r="B19" s="382">
        <v>41039</v>
      </c>
      <c r="C19" s="383">
        <v>77</v>
      </c>
      <c r="D19" s="383">
        <v>1572</v>
      </c>
      <c r="E19" s="384" t="s">
        <v>339</v>
      </c>
      <c r="F19" s="385" t="s">
        <v>147</v>
      </c>
      <c r="G19" s="386">
        <v>540</v>
      </c>
      <c r="H19" s="383">
        <v>945</v>
      </c>
      <c r="I19" s="387">
        <v>7</v>
      </c>
      <c r="J19" s="382">
        <v>41055</v>
      </c>
      <c r="K19" s="382">
        <v>41057</v>
      </c>
      <c r="L19" s="382">
        <v>41066</v>
      </c>
      <c r="M19" s="401">
        <v>41060</v>
      </c>
      <c r="N19" s="388" t="s">
        <v>413</v>
      </c>
      <c r="O19" s="386">
        <v>449.5</v>
      </c>
      <c r="P19" s="446">
        <v>90.5</v>
      </c>
      <c r="Q19" s="388"/>
      <c r="R19" s="382"/>
      <c r="S19" s="388">
        <v>267</v>
      </c>
    </row>
    <row r="20" spans="1:19" ht="25.5" customHeight="1">
      <c r="A20" s="381">
        <v>16</v>
      </c>
      <c r="B20" s="382">
        <v>41039</v>
      </c>
      <c r="C20" s="383">
        <v>72</v>
      </c>
      <c r="D20" s="383">
        <v>1567</v>
      </c>
      <c r="E20" s="384" t="s">
        <v>331</v>
      </c>
      <c r="F20" s="385" t="s">
        <v>322</v>
      </c>
      <c r="G20" s="386">
        <v>360</v>
      </c>
      <c r="H20" s="383">
        <v>938</v>
      </c>
      <c r="I20" s="387">
        <v>7</v>
      </c>
      <c r="J20" s="382">
        <v>41056</v>
      </c>
      <c r="K20" s="382">
        <v>41057</v>
      </c>
      <c r="L20" s="382">
        <v>41066</v>
      </c>
      <c r="M20" s="401">
        <v>41060</v>
      </c>
      <c r="N20" s="388" t="s">
        <v>413</v>
      </c>
      <c r="O20" s="386">
        <v>277.4</v>
      </c>
      <c r="P20" s="446">
        <v>82.60000000000002</v>
      </c>
      <c r="Q20" s="388"/>
      <c r="R20" s="382"/>
      <c r="S20" s="388">
        <v>268</v>
      </c>
    </row>
    <row r="21" spans="1:19" ht="25.5" customHeight="1">
      <c r="A21" s="381">
        <v>17</v>
      </c>
      <c r="B21" s="382">
        <v>41039</v>
      </c>
      <c r="C21" s="383">
        <v>71</v>
      </c>
      <c r="D21" s="383">
        <v>1566</v>
      </c>
      <c r="E21" s="384" t="s">
        <v>330</v>
      </c>
      <c r="F21" s="385" t="s">
        <v>193</v>
      </c>
      <c r="G21" s="386">
        <v>360</v>
      </c>
      <c r="H21" s="383">
        <v>937</v>
      </c>
      <c r="I21" s="387">
        <v>7</v>
      </c>
      <c r="J21" s="382">
        <v>41056</v>
      </c>
      <c r="K21" s="382">
        <v>41057</v>
      </c>
      <c r="L21" s="382">
        <v>41066</v>
      </c>
      <c r="M21" s="401">
        <v>41060</v>
      </c>
      <c r="N21" s="388" t="s">
        <v>413</v>
      </c>
      <c r="O21" s="386">
        <v>233.5</v>
      </c>
      <c r="P21" s="446">
        <f>G21-O21</f>
        <v>126.5</v>
      </c>
      <c r="Q21" s="388"/>
      <c r="R21" s="388"/>
      <c r="S21" s="388">
        <v>269</v>
      </c>
    </row>
    <row r="22" spans="1:19" ht="25.5" customHeight="1">
      <c r="A22" s="381">
        <v>18</v>
      </c>
      <c r="B22" s="382">
        <v>41039</v>
      </c>
      <c r="C22" s="383">
        <v>69</v>
      </c>
      <c r="D22" s="383">
        <v>1564</v>
      </c>
      <c r="E22" s="384" t="s">
        <v>328</v>
      </c>
      <c r="F22" s="385" t="s">
        <v>192</v>
      </c>
      <c r="G22" s="386">
        <v>360</v>
      </c>
      <c r="H22" s="383">
        <v>935</v>
      </c>
      <c r="I22" s="387">
        <v>7</v>
      </c>
      <c r="J22" s="382">
        <v>41056</v>
      </c>
      <c r="K22" s="382">
        <v>41057</v>
      </c>
      <c r="L22" s="382">
        <v>41066</v>
      </c>
      <c r="M22" s="401">
        <v>41060</v>
      </c>
      <c r="N22" s="388" t="s">
        <v>413</v>
      </c>
      <c r="O22" s="386">
        <v>210.5</v>
      </c>
      <c r="P22" s="446">
        <v>149.5</v>
      </c>
      <c r="Q22" s="388"/>
      <c r="R22" s="382"/>
      <c r="S22" s="388">
        <v>270</v>
      </c>
    </row>
    <row r="23" spans="1:19" ht="25.5" customHeight="1">
      <c r="A23" s="381">
        <v>19</v>
      </c>
      <c r="B23" s="382">
        <v>41039</v>
      </c>
      <c r="C23" s="383">
        <v>75</v>
      </c>
      <c r="D23" s="383">
        <v>1568</v>
      </c>
      <c r="E23" s="384" t="s">
        <v>336</v>
      </c>
      <c r="F23" s="385" t="s">
        <v>337</v>
      </c>
      <c r="G23" s="386">
        <v>360</v>
      </c>
      <c r="H23" s="383">
        <v>939</v>
      </c>
      <c r="I23" s="387">
        <v>7</v>
      </c>
      <c r="J23" s="382">
        <v>41056</v>
      </c>
      <c r="K23" s="382">
        <v>41057</v>
      </c>
      <c r="L23" s="382">
        <v>41066</v>
      </c>
      <c r="M23" s="401">
        <v>41060</v>
      </c>
      <c r="N23" s="388" t="s">
        <v>413</v>
      </c>
      <c r="O23" s="386">
        <v>351</v>
      </c>
      <c r="P23" s="446">
        <v>9</v>
      </c>
      <c r="Q23" s="388"/>
      <c r="R23" s="382"/>
      <c r="S23" s="388">
        <v>271</v>
      </c>
    </row>
    <row r="24" spans="1:19" ht="25.5" customHeight="1">
      <c r="A24" s="381">
        <v>20</v>
      </c>
      <c r="B24" s="382">
        <v>41039</v>
      </c>
      <c r="C24" s="383">
        <v>70</v>
      </c>
      <c r="D24" s="383">
        <v>1565</v>
      </c>
      <c r="E24" s="384" t="s">
        <v>329</v>
      </c>
      <c r="F24" s="385" t="s">
        <v>203</v>
      </c>
      <c r="G24" s="386">
        <v>360</v>
      </c>
      <c r="H24" s="383">
        <v>936</v>
      </c>
      <c r="I24" s="387">
        <v>7</v>
      </c>
      <c r="J24" s="382">
        <v>41056</v>
      </c>
      <c r="K24" s="382">
        <v>41057</v>
      </c>
      <c r="L24" s="382">
        <v>41066</v>
      </c>
      <c r="M24" s="401">
        <v>41060</v>
      </c>
      <c r="N24" s="388" t="s">
        <v>413</v>
      </c>
      <c r="O24" s="386">
        <v>248.5</v>
      </c>
      <c r="P24" s="446">
        <v>111.5</v>
      </c>
      <c r="Q24" s="388"/>
      <c r="R24" s="382"/>
      <c r="S24" s="388">
        <v>272</v>
      </c>
    </row>
    <row r="25" spans="1:19" ht="25.5" customHeight="1">
      <c r="A25" s="381">
        <v>21</v>
      </c>
      <c r="B25" s="382">
        <v>41044</v>
      </c>
      <c r="C25" s="383">
        <v>94</v>
      </c>
      <c r="D25" s="383">
        <v>1545</v>
      </c>
      <c r="E25" s="384" t="s">
        <v>367</v>
      </c>
      <c r="F25" s="385" t="s">
        <v>203</v>
      </c>
      <c r="G25" s="386">
        <v>210</v>
      </c>
      <c r="H25" s="383">
        <v>913</v>
      </c>
      <c r="I25" s="387">
        <v>24</v>
      </c>
      <c r="J25" s="382">
        <v>41050</v>
      </c>
      <c r="K25" s="382">
        <v>41051</v>
      </c>
      <c r="L25" s="382">
        <v>41059</v>
      </c>
      <c r="M25" s="382">
        <v>41053</v>
      </c>
      <c r="N25" s="388" t="s">
        <v>411</v>
      </c>
      <c r="O25" s="386">
        <v>210</v>
      </c>
      <c r="P25" s="386">
        <v>0</v>
      </c>
      <c r="Q25" s="388"/>
      <c r="R25" s="382"/>
      <c r="S25" s="388"/>
    </row>
    <row r="26" spans="1:19" ht="25.5" customHeight="1">
      <c r="A26" s="381">
        <v>22</v>
      </c>
      <c r="B26" s="342">
        <v>41024</v>
      </c>
      <c r="C26" s="283">
        <v>63</v>
      </c>
      <c r="D26" s="283">
        <v>1259</v>
      </c>
      <c r="E26" s="475" t="s">
        <v>316</v>
      </c>
      <c r="F26" s="283" t="s">
        <v>198</v>
      </c>
      <c r="G26" s="458">
        <v>180</v>
      </c>
      <c r="H26" s="283">
        <v>783</v>
      </c>
      <c r="I26" s="283">
        <v>39</v>
      </c>
      <c r="J26" s="342">
        <v>41025</v>
      </c>
      <c r="K26" s="342">
        <v>41026</v>
      </c>
      <c r="L26" s="342">
        <v>41036</v>
      </c>
      <c r="M26" s="474">
        <v>41044</v>
      </c>
      <c r="N26" s="283" t="s">
        <v>369</v>
      </c>
      <c r="O26" s="476">
        <v>167</v>
      </c>
      <c r="P26" s="476">
        <v>13</v>
      </c>
      <c r="Q26" s="283">
        <v>51138629</v>
      </c>
      <c r="R26" s="477">
        <v>41044</v>
      </c>
      <c r="S26" s="283">
        <v>229</v>
      </c>
    </row>
    <row r="27" spans="1:19" ht="25.5" customHeight="1">
      <c r="A27" s="381">
        <v>23</v>
      </c>
      <c r="B27" s="382">
        <v>41040</v>
      </c>
      <c r="C27" s="383">
        <v>89</v>
      </c>
      <c r="D27" s="383">
        <v>1542</v>
      </c>
      <c r="E27" s="384" t="s">
        <v>362</v>
      </c>
      <c r="F27" s="385" t="s">
        <v>198</v>
      </c>
      <c r="G27" s="386">
        <v>360</v>
      </c>
      <c r="H27" s="383">
        <v>903</v>
      </c>
      <c r="I27" s="387">
        <v>39</v>
      </c>
      <c r="J27" s="382">
        <v>41032</v>
      </c>
      <c r="K27" s="382">
        <v>41033</v>
      </c>
      <c r="L27" s="382">
        <v>41041</v>
      </c>
      <c r="M27" s="382">
        <v>41039</v>
      </c>
      <c r="N27" s="383">
        <v>0</v>
      </c>
      <c r="O27" s="386">
        <v>255</v>
      </c>
      <c r="P27" s="386">
        <v>105</v>
      </c>
      <c r="Q27" s="388"/>
      <c r="R27" s="382"/>
      <c r="S27" s="388">
        <v>237</v>
      </c>
    </row>
    <row r="28" spans="1:19" ht="25.5" customHeight="1">
      <c r="A28" s="381">
        <v>24</v>
      </c>
      <c r="B28" s="382">
        <v>41030</v>
      </c>
      <c r="C28" s="383">
        <v>64</v>
      </c>
      <c r="D28" s="383">
        <v>1356</v>
      </c>
      <c r="E28" s="384" t="s">
        <v>319</v>
      </c>
      <c r="F28" s="385" t="s">
        <v>351</v>
      </c>
      <c r="G28" s="386">
        <v>2700</v>
      </c>
      <c r="H28" s="383">
        <v>797</v>
      </c>
      <c r="I28" s="387">
        <v>43</v>
      </c>
      <c r="J28" s="382">
        <v>41030</v>
      </c>
      <c r="K28" s="382">
        <v>41044</v>
      </c>
      <c r="L28" s="382">
        <v>41052</v>
      </c>
      <c r="M28" s="382">
        <v>41053</v>
      </c>
      <c r="N28" s="388" t="s">
        <v>402</v>
      </c>
      <c r="O28" s="386">
        <v>1840</v>
      </c>
      <c r="P28" s="386">
        <v>860</v>
      </c>
      <c r="Q28" s="388">
        <v>50253565</v>
      </c>
      <c r="R28" s="382"/>
      <c r="S28" s="388">
        <v>235</v>
      </c>
    </row>
    <row r="29" spans="1:19" ht="25.5" customHeight="1">
      <c r="A29" s="381">
        <v>25</v>
      </c>
      <c r="B29" s="382">
        <v>41030</v>
      </c>
      <c r="C29" s="383">
        <v>65</v>
      </c>
      <c r="D29" s="383">
        <v>1353</v>
      </c>
      <c r="E29" s="384" t="s">
        <v>320</v>
      </c>
      <c r="F29" s="385" t="s">
        <v>288</v>
      </c>
      <c r="G29" s="386">
        <v>2700</v>
      </c>
      <c r="H29" s="388">
        <v>798</v>
      </c>
      <c r="I29" s="387">
        <v>35</v>
      </c>
      <c r="J29" s="382">
        <v>41030</v>
      </c>
      <c r="K29" s="382">
        <v>41044</v>
      </c>
      <c r="L29" s="382">
        <v>41052</v>
      </c>
      <c r="M29" s="382">
        <v>41053</v>
      </c>
      <c r="N29" s="388" t="s">
        <v>403</v>
      </c>
      <c r="O29" s="386">
        <v>1545</v>
      </c>
      <c r="P29" s="386">
        <v>1155</v>
      </c>
      <c r="Q29" s="388">
        <v>51138987</v>
      </c>
      <c r="R29" s="382"/>
      <c r="S29" s="388">
        <v>238</v>
      </c>
    </row>
    <row r="30" spans="1:19" ht="25.5" customHeight="1">
      <c r="A30" s="381">
        <v>26</v>
      </c>
      <c r="B30" s="382">
        <v>41044</v>
      </c>
      <c r="C30" s="383">
        <v>91</v>
      </c>
      <c r="D30" s="383">
        <v>1540</v>
      </c>
      <c r="E30" s="384" t="s">
        <v>364</v>
      </c>
      <c r="F30" s="385" t="s">
        <v>193</v>
      </c>
      <c r="G30" s="386">
        <v>375</v>
      </c>
      <c r="H30" s="383">
        <v>909</v>
      </c>
      <c r="I30" s="387">
        <v>18</v>
      </c>
      <c r="J30" s="382">
        <v>41046</v>
      </c>
      <c r="K30" s="382">
        <v>41047</v>
      </c>
      <c r="L30" s="382">
        <v>41055</v>
      </c>
      <c r="M30" s="382">
        <v>41051</v>
      </c>
      <c r="N30" s="388" t="s">
        <v>408</v>
      </c>
      <c r="O30" s="386">
        <v>375</v>
      </c>
      <c r="P30" s="386">
        <v>0</v>
      </c>
      <c r="Q30" s="388"/>
      <c r="R30" s="382"/>
      <c r="S30" s="388"/>
    </row>
    <row r="31" spans="1:19" ht="25.5" customHeight="1">
      <c r="A31" s="381">
        <v>27</v>
      </c>
      <c r="B31" s="407">
        <v>41038</v>
      </c>
      <c r="C31" s="408">
        <v>67</v>
      </c>
      <c r="D31" s="408">
        <v>1478</v>
      </c>
      <c r="E31" s="409" t="s">
        <v>325</v>
      </c>
      <c r="F31" s="410" t="s">
        <v>198</v>
      </c>
      <c r="G31" s="411">
        <v>360</v>
      </c>
      <c r="H31" s="408">
        <v>876</v>
      </c>
      <c r="I31" s="412">
        <v>39</v>
      </c>
      <c r="J31" s="407">
        <v>41039</v>
      </c>
      <c r="K31" s="407">
        <v>41040</v>
      </c>
      <c r="L31" s="407">
        <v>41048</v>
      </c>
      <c r="M31" s="382">
        <v>41050</v>
      </c>
      <c r="N31" s="388" t="s">
        <v>404</v>
      </c>
      <c r="O31" s="411">
        <v>252.5</v>
      </c>
      <c r="P31" s="425">
        <v>107.5</v>
      </c>
      <c r="Q31" s="404">
        <v>48719170</v>
      </c>
      <c r="R31" s="382"/>
      <c r="S31" s="388">
        <v>356</v>
      </c>
    </row>
    <row r="32" spans="1:19" ht="25.5" customHeight="1">
      <c r="A32" s="381">
        <v>28</v>
      </c>
      <c r="B32" s="367">
        <v>41012</v>
      </c>
      <c r="C32" s="368">
        <v>61</v>
      </c>
      <c r="D32" s="368">
        <v>1180</v>
      </c>
      <c r="E32" s="369" t="s">
        <v>287</v>
      </c>
      <c r="F32" s="368" t="s">
        <v>288</v>
      </c>
      <c r="G32" s="370">
        <v>2700</v>
      </c>
      <c r="H32" s="368">
        <v>710</v>
      </c>
      <c r="I32" s="368">
        <v>35</v>
      </c>
      <c r="J32" s="367">
        <v>41015</v>
      </c>
      <c r="K32" s="367">
        <v>41029</v>
      </c>
      <c r="L32" s="367">
        <v>41038</v>
      </c>
      <c r="M32" s="474">
        <v>41043</v>
      </c>
      <c r="N32" s="283" t="s">
        <v>370</v>
      </c>
      <c r="O32" s="370">
        <v>1637</v>
      </c>
      <c r="P32" s="370">
        <v>1063</v>
      </c>
      <c r="Q32" s="199">
        <v>52185595</v>
      </c>
      <c r="R32" s="477">
        <v>41033</v>
      </c>
      <c r="S32" s="283">
        <v>228</v>
      </c>
    </row>
    <row r="33" spans="1:19" ht="25.5" customHeight="1">
      <c r="A33" s="381">
        <v>29</v>
      </c>
      <c r="B33" s="367">
        <v>41016</v>
      </c>
      <c r="C33" s="368">
        <v>62</v>
      </c>
      <c r="D33" s="368">
        <v>1163</v>
      </c>
      <c r="E33" s="369" t="s">
        <v>299</v>
      </c>
      <c r="F33" s="368" t="s">
        <v>288</v>
      </c>
      <c r="G33" s="370">
        <v>360</v>
      </c>
      <c r="H33" s="368">
        <v>715</v>
      </c>
      <c r="I33" s="368">
        <v>9</v>
      </c>
      <c r="J33" s="367">
        <v>41019</v>
      </c>
      <c r="K33" s="367">
        <v>41019</v>
      </c>
      <c r="L33" s="367">
        <v>41029</v>
      </c>
      <c r="M33" s="367">
        <v>41033</v>
      </c>
      <c r="N33" s="199" t="s">
        <v>324</v>
      </c>
      <c r="O33" s="370">
        <v>360</v>
      </c>
      <c r="P33" s="370">
        <v>0</v>
      </c>
      <c r="Q33" s="199"/>
      <c r="R33" s="357"/>
      <c r="S33" s="199"/>
    </row>
    <row r="34" spans="1:19" ht="25.5" customHeight="1">
      <c r="A34" s="381">
        <v>30</v>
      </c>
      <c r="B34" s="367">
        <v>40998</v>
      </c>
      <c r="C34" s="368">
        <v>57</v>
      </c>
      <c r="D34" s="368">
        <v>1069</v>
      </c>
      <c r="E34" s="369" t="s">
        <v>287</v>
      </c>
      <c r="F34" s="368" t="s">
        <v>288</v>
      </c>
      <c r="G34" s="370">
        <v>2700</v>
      </c>
      <c r="H34" s="368">
        <v>604</v>
      </c>
      <c r="I34" s="368">
        <v>35</v>
      </c>
      <c r="J34" s="367">
        <v>40998</v>
      </c>
      <c r="K34" s="367">
        <v>41013</v>
      </c>
      <c r="L34" s="367">
        <v>41022</v>
      </c>
      <c r="M34" s="367">
        <v>41022</v>
      </c>
      <c r="N34" s="199" t="s">
        <v>313</v>
      </c>
      <c r="O34" s="370">
        <v>1139</v>
      </c>
      <c r="P34" s="370">
        <v>1561</v>
      </c>
      <c r="Q34" s="199">
        <v>50822827</v>
      </c>
      <c r="R34" s="357">
        <v>41017</v>
      </c>
      <c r="S34" s="199">
        <v>1631.5</v>
      </c>
    </row>
    <row r="35" ht="15.75" thickBot="1"/>
    <row r="36" spans="1:19" ht="15">
      <c r="A36" s="887" t="s">
        <v>443</v>
      </c>
      <c r="B36" s="888"/>
      <c r="C36" s="888"/>
      <c r="D36" s="888"/>
      <c r="E36" s="888"/>
      <c r="F36" s="888"/>
      <c r="G36" s="888"/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9"/>
    </row>
    <row r="37" spans="1:19" ht="15.75" thickBot="1">
      <c r="A37" s="890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2"/>
    </row>
    <row r="38" spans="1:19" ht="24" thickBot="1">
      <c r="A38" s="478"/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</row>
    <row r="39" spans="1:19" ht="26.25" thickBot="1">
      <c r="A39" s="300" t="s">
        <v>264</v>
      </c>
      <c r="B39" s="300" t="s">
        <v>63</v>
      </c>
      <c r="C39" s="301" t="s">
        <v>64</v>
      </c>
      <c r="D39" s="301" t="s">
        <v>65</v>
      </c>
      <c r="E39" s="302" t="s">
        <v>66</v>
      </c>
      <c r="F39" s="302" t="s">
        <v>67</v>
      </c>
      <c r="G39" s="303" t="s">
        <v>68</v>
      </c>
      <c r="H39" s="304" t="s">
        <v>69</v>
      </c>
      <c r="I39" s="305" t="s">
        <v>70</v>
      </c>
      <c r="J39" s="302" t="s">
        <v>71</v>
      </c>
      <c r="K39" s="302" t="s">
        <v>72</v>
      </c>
      <c r="L39" s="302" t="s">
        <v>73</v>
      </c>
      <c r="M39" s="302" t="s">
        <v>74</v>
      </c>
      <c r="N39" s="302" t="s">
        <v>75</v>
      </c>
      <c r="O39" s="303" t="s">
        <v>76</v>
      </c>
      <c r="P39" s="303" t="s">
        <v>77</v>
      </c>
      <c r="Q39" s="379" t="s">
        <v>78</v>
      </c>
      <c r="R39" s="379" t="s">
        <v>63</v>
      </c>
      <c r="S39" s="302" t="s">
        <v>79</v>
      </c>
    </row>
    <row r="40" spans="1:19" ht="25.5" customHeight="1">
      <c r="A40" s="381">
        <v>6</v>
      </c>
      <c r="B40" s="382">
        <v>41039</v>
      </c>
      <c r="C40" s="383">
        <v>76</v>
      </c>
      <c r="D40" s="383">
        <v>1571</v>
      </c>
      <c r="E40" s="384" t="s">
        <v>338</v>
      </c>
      <c r="F40" s="385" t="s">
        <v>197</v>
      </c>
      <c r="G40" s="386">
        <v>720</v>
      </c>
      <c r="H40" s="383">
        <v>944</v>
      </c>
      <c r="I40" s="387">
        <v>7</v>
      </c>
      <c r="J40" s="382">
        <v>41055</v>
      </c>
      <c r="K40" s="382">
        <v>41058</v>
      </c>
      <c r="L40" s="382">
        <v>41066</v>
      </c>
      <c r="M40" s="401">
        <v>41061</v>
      </c>
      <c r="N40" s="388" t="s">
        <v>422</v>
      </c>
      <c r="O40" s="386">
        <v>411.5</v>
      </c>
      <c r="P40" s="450">
        <f>G40-O40</f>
        <v>308.5</v>
      </c>
      <c r="Q40" s="388">
        <v>51137869</v>
      </c>
      <c r="R40" s="401">
        <v>41061</v>
      </c>
      <c r="S40" s="388"/>
    </row>
    <row r="41" spans="1:19" ht="25.5" customHeight="1">
      <c r="A41" s="371">
        <v>7</v>
      </c>
      <c r="B41" s="372">
        <v>41043</v>
      </c>
      <c r="C41" s="373">
        <v>90</v>
      </c>
      <c r="D41" s="373">
        <v>1541</v>
      </c>
      <c r="E41" s="380" t="s">
        <v>363</v>
      </c>
      <c r="F41" s="374" t="s">
        <v>147</v>
      </c>
      <c r="G41" s="375">
        <v>180</v>
      </c>
      <c r="H41" s="373">
        <v>904</v>
      </c>
      <c r="I41" s="376">
        <v>9</v>
      </c>
      <c r="J41" s="372">
        <v>41047</v>
      </c>
      <c r="K41" s="400">
        <v>41049</v>
      </c>
      <c r="L41" s="372">
        <v>41057</v>
      </c>
      <c r="M41" s="372">
        <v>41064</v>
      </c>
      <c r="N41" s="377" t="s">
        <v>420</v>
      </c>
      <c r="O41" s="375">
        <v>180</v>
      </c>
      <c r="P41" s="449">
        <f>G41-O41</f>
        <v>0</v>
      </c>
      <c r="Q41" s="377"/>
      <c r="R41" s="377"/>
      <c r="S41" s="377"/>
    </row>
    <row r="42" spans="1:19" ht="25.5" customHeight="1">
      <c r="A42" s="406">
        <v>2</v>
      </c>
      <c r="B42" s="407">
        <v>41054</v>
      </c>
      <c r="C42" s="408">
        <v>100</v>
      </c>
      <c r="D42" s="408">
        <v>1759</v>
      </c>
      <c r="E42" s="409" t="s">
        <v>406</v>
      </c>
      <c r="F42" s="410" t="s">
        <v>198</v>
      </c>
      <c r="G42" s="411">
        <v>180</v>
      </c>
      <c r="H42" s="408">
        <v>1048</v>
      </c>
      <c r="I42" s="412">
        <v>39</v>
      </c>
      <c r="J42" s="407">
        <v>41056</v>
      </c>
      <c r="K42" s="407">
        <v>41056</v>
      </c>
      <c r="L42" s="407">
        <v>41066</v>
      </c>
      <c r="M42" s="382">
        <v>41064</v>
      </c>
      <c r="N42" s="388" t="s">
        <v>421</v>
      </c>
      <c r="O42" s="411">
        <v>165.5</v>
      </c>
      <c r="P42" s="447">
        <f>G42-O42</f>
        <v>14.5</v>
      </c>
      <c r="Q42" s="404">
        <v>50240984</v>
      </c>
      <c r="R42" s="448">
        <v>41071</v>
      </c>
      <c r="S42" s="404"/>
    </row>
    <row r="43" spans="1:19" ht="25.5" customHeight="1">
      <c r="A43" s="364">
        <v>1</v>
      </c>
      <c r="B43" s="359">
        <v>41030</v>
      </c>
      <c r="C43" s="360">
        <v>66</v>
      </c>
      <c r="D43" s="360">
        <v>1357</v>
      </c>
      <c r="E43" s="441" t="s">
        <v>321</v>
      </c>
      <c r="F43" s="362" t="s">
        <v>191</v>
      </c>
      <c r="G43" s="363">
        <v>180</v>
      </c>
      <c r="H43" s="360">
        <v>799</v>
      </c>
      <c r="I43" s="364">
        <v>9</v>
      </c>
      <c r="J43" s="359">
        <v>41040</v>
      </c>
      <c r="K43" s="359">
        <v>41040</v>
      </c>
      <c r="L43" s="359">
        <v>41048</v>
      </c>
      <c r="M43" s="372">
        <v>41066</v>
      </c>
      <c r="N43" s="377" t="s">
        <v>418</v>
      </c>
      <c r="O43" s="363">
        <v>180</v>
      </c>
      <c r="P43" s="480">
        <f>G43-O43</f>
        <v>0</v>
      </c>
      <c r="Q43" s="247"/>
      <c r="R43" s="247"/>
      <c r="S43" s="247"/>
    </row>
    <row r="44" spans="1:19" ht="25.5" customHeight="1">
      <c r="A44" s="405">
        <v>5</v>
      </c>
      <c r="B44" s="423">
        <v>41059</v>
      </c>
      <c r="C44" s="424">
        <v>102</v>
      </c>
      <c r="D44" s="424">
        <v>1798</v>
      </c>
      <c r="E44" s="397" t="s">
        <v>409</v>
      </c>
      <c r="F44" s="398" t="s">
        <v>198</v>
      </c>
      <c r="G44" s="425">
        <v>180</v>
      </c>
      <c r="H44" s="424">
        <v>1060</v>
      </c>
      <c r="I44" s="405">
        <v>23</v>
      </c>
      <c r="J44" s="423">
        <v>41059</v>
      </c>
      <c r="K44" s="423">
        <v>41059</v>
      </c>
      <c r="L44" s="423">
        <v>41067</v>
      </c>
      <c r="M44" s="382">
        <v>41067</v>
      </c>
      <c r="N44" s="388" t="s">
        <v>419</v>
      </c>
      <c r="O44" s="425">
        <v>161.7</v>
      </c>
      <c r="P44" s="447">
        <f>G44-O44</f>
        <v>18.30000000000001</v>
      </c>
      <c r="Q44" s="238">
        <v>50240596</v>
      </c>
      <c r="R44" s="451">
        <v>41066</v>
      </c>
      <c r="S44" s="238"/>
    </row>
    <row r="45" spans="1:19" ht="25.5" customHeight="1">
      <c r="A45" s="364"/>
      <c r="B45" s="359">
        <v>41038</v>
      </c>
      <c r="C45" s="360">
        <v>68</v>
      </c>
      <c r="D45" s="360"/>
      <c r="E45" s="441" t="s">
        <v>326</v>
      </c>
      <c r="F45" s="362" t="s">
        <v>327</v>
      </c>
      <c r="G45" s="363">
        <v>180</v>
      </c>
      <c r="H45" s="360"/>
      <c r="I45" s="364">
        <v>9</v>
      </c>
      <c r="J45" s="359">
        <v>41040</v>
      </c>
      <c r="K45" s="359">
        <v>41041</v>
      </c>
      <c r="L45" s="359">
        <v>41049</v>
      </c>
      <c r="M45" s="372">
        <v>41068</v>
      </c>
      <c r="N45" s="377" t="s">
        <v>424</v>
      </c>
      <c r="O45" s="363">
        <v>210</v>
      </c>
      <c r="P45" s="449"/>
      <c r="Q45" s="247"/>
      <c r="R45" s="247"/>
      <c r="S45" s="247"/>
    </row>
    <row r="46" spans="1:19" ht="25.5" customHeight="1">
      <c r="A46" s="364">
        <v>3</v>
      </c>
      <c r="B46" s="359">
        <v>41050</v>
      </c>
      <c r="C46" s="360">
        <v>97</v>
      </c>
      <c r="D46" s="360">
        <v>1675</v>
      </c>
      <c r="E46" s="441" t="s">
        <v>379</v>
      </c>
      <c r="F46" s="362" t="s">
        <v>380</v>
      </c>
      <c r="G46" s="363">
        <v>270</v>
      </c>
      <c r="H46" s="360">
        <v>1008</v>
      </c>
      <c r="I46" s="364">
        <v>9</v>
      </c>
      <c r="J46" s="359">
        <v>41054</v>
      </c>
      <c r="K46" s="359">
        <v>41055</v>
      </c>
      <c r="L46" s="359">
        <v>41064</v>
      </c>
      <c r="M46" s="372">
        <v>41068</v>
      </c>
      <c r="N46" s="377" t="s">
        <v>425</v>
      </c>
      <c r="O46" s="363">
        <v>270</v>
      </c>
      <c r="P46" s="449">
        <f>G46-O46</f>
        <v>0</v>
      </c>
      <c r="Q46" s="247"/>
      <c r="R46" s="247"/>
      <c r="S46" s="247"/>
    </row>
    <row r="47" spans="1:19" ht="25.5" customHeight="1">
      <c r="A47" s="405"/>
      <c r="B47" s="423">
        <v>41044</v>
      </c>
      <c r="C47" s="424">
        <v>95</v>
      </c>
      <c r="D47" s="424">
        <v>1584</v>
      </c>
      <c r="E47" s="397" t="s">
        <v>368</v>
      </c>
      <c r="F47" s="398" t="s">
        <v>351</v>
      </c>
      <c r="G47" s="425">
        <v>2700</v>
      </c>
      <c r="H47" s="424">
        <v>962</v>
      </c>
      <c r="I47" s="405">
        <v>43</v>
      </c>
      <c r="J47" s="423">
        <v>41044</v>
      </c>
      <c r="K47" s="423">
        <v>41058</v>
      </c>
      <c r="L47" s="423">
        <v>41068</v>
      </c>
      <c r="M47" s="423">
        <v>41081</v>
      </c>
      <c r="N47" s="238" t="s">
        <v>436</v>
      </c>
      <c r="O47" s="425">
        <v>2686.5</v>
      </c>
      <c r="P47" s="386">
        <f>G47-O47</f>
        <v>13.5</v>
      </c>
      <c r="Q47" s="238">
        <v>50890668</v>
      </c>
      <c r="R47" s="451">
        <v>41074</v>
      </c>
      <c r="S47" s="238"/>
    </row>
    <row r="48" spans="1:19" ht="25.5" customHeight="1">
      <c r="A48" s="364">
        <v>8</v>
      </c>
      <c r="B48" s="359">
        <v>41050</v>
      </c>
      <c r="C48" s="360">
        <v>96</v>
      </c>
      <c r="D48" s="360">
        <v>1676</v>
      </c>
      <c r="E48" s="441" t="s">
        <v>410</v>
      </c>
      <c r="F48" s="362" t="s">
        <v>322</v>
      </c>
      <c r="G48" s="363">
        <v>540</v>
      </c>
      <c r="H48" s="360">
        <v>1009</v>
      </c>
      <c r="I48" s="364">
        <v>9</v>
      </c>
      <c r="J48" s="359">
        <v>41052</v>
      </c>
      <c r="K48" s="359">
        <v>41055</v>
      </c>
      <c r="L48" s="359">
        <v>41064</v>
      </c>
      <c r="M48" s="359">
        <v>41082</v>
      </c>
      <c r="N48" s="247" t="s">
        <v>438</v>
      </c>
      <c r="O48" s="363">
        <v>534.3</v>
      </c>
      <c r="P48" s="449">
        <v>5.7</v>
      </c>
      <c r="Q48" s="473" t="s">
        <v>439</v>
      </c>
      <c r="R48" s="473" t="s">
        <v>440</v>
      </c>
      <c r="S48" s="247"/>
    </row>
    <row r="49" spans="1:19" ht="25.5" customHeight="1">
      <c r="A49" s="364">
        <v>10</v>
      </c>
      <c r="B49" s="359">
        <v>41053</v>
      </c>
      <c r="C49" s="360">
        <v>98</v>
      </c>
      <c r="D49" s="360">
        <v>1772</v>
      </c>
      <c r="E49" s="441" t="s">
        <v>400</v>
      </c>
      <c r="F49" s="362" t="s">
        <v>347</v>
      </c>
      <c r="G49" s="363">
        <v>180</v>
      </c>
      <c r="H49" s="360">
        <v>1037</v>
      </c>
      <c r="I49" s="364">
        <v>9</v>
      </c>
      <c r="J49" s="359">
        <v>41066</v>
      </c>
      <c r="K49" s="359">
        <v>41067</v>
      </c>
      <c r="L49" s="359">
        <v>41075</v>
      </c>
      <c r="M49" s="359">
        <v>41082</v>
      </c>
      <c r="N49" s="247" t="s">
        <v>441</v>
      </c>
      <c r="O49" s="363">
        <v>180</v>
      </c>
      <c r="P49" s="480">
        <v>0</v>
      </c>
      <c r="Q49" s="247"/>
      <c r="R49" s="247"/>
      <c r="S49" s="247"/>
    </row>
    <row r="50" spans="1:19" ht="25.5" customHeight="1">
      <c r="A50" s="364">
        <v>12</v>
      </c>
      <c r="B50" s="254">
        <v>41054</v>
      </c>
      <c r="C50" s="360">
        <v>101</v>
      </c>
      <c r="D50" s="360">
        <v>1758</v>
      </c>
      <c r="E50" s="441" t="s">
        <v>407</v>
      </c>
      <c r="F50" s="362" t="s">
        <v>345</v>
      </c>
      <c r="G50" s="363">
        <v>270</v>
      </c>
      <c r="H50" s="360">
        <v>1046</v>
      </c>
      <c r="I50" s="364">
        <v>9</v>
      </c>
      <c r="J50" s="359">
        <v>41059</v>
      </c>
      <c r="K50" s="254">
        <v>41060</v>
      </c>
      <c r="L50" s="359">
        <v>41068</v>
      </c>
      <c r="M50" s="359">
        <v>41082</v>
      </c>
      <c r="N50" s="247" t="s">
        <v>441</v>
      </c>
      <c r="O50" s="363">
        <v>270</v>
      </c>
      <c r="P50" s="360"/>
      <c r="Q50" s="247"/>
      <c r="R50" s="247"/>
      <c r="S50" s="247"/>
    </row>
    <row r="51" spans="1:19" ht="25.5" customHeight="1">
      <c r="A51" s="364">
        <v>9</v>
      </c>
      <c r="B51" s="359">
        <v>41059</v>
      </c>
      <c r="C51" s="360">
        <v>103</v>
      </c>
      <c r="D51" s="360">
        <v>1799</v>
      </c>
      <c r="E51" s="441" t="s">
        <v>410</v>
      </c>
      <c r="F51" s="362" t="s">
        <v>193</v>
      </c>
      <c r="G51" s="363">
        <v>360</v>
      </c>
      <c r="H51" s="360">
        <v>1061</v>
      </c>
      <c r="I51" s="364">
        <v>9</v>
      </c>
      <c r="J51" s="359">
        <v>41060</v>
      </c>
      <c r="K51" s="359">
        <v>41061</v>
      </c>
      <c r="L51" s="359">
        <v>41069</v>
      </c>
      <c r="M51" s="359">
        <v>41082</v>
      </c>
      <c r="N51" s="247" t="s">
        <v>438</v>
      </c>
      <c r="O51" s="363">
        <v>300.5</v>
      </c>
      <c r="P51" s="480">
        <v>59.5</v>
      </c>
      <c r="Q51" s="247">
        <v>51567457</v>
      </c>
      <c r="R51" s="399">
        <v>41067</v>
      </c>
      <c r="S51" s="247"/>
    </row>
    <row r="52" spans="1:19" ht="25.5" customHeight="1">
      <c r="A52" s="381"/>
      <c r="B52" s="382">
        <v>41061</v>
      </c>
      <c r="C52" s="383">
        <v>104</v>
      </c>
      <c r="D52" s="383">
        <v>1857</v>
      </c>
      <c r="E52" s="384" t="s">
        <v>368</v>
      </c>
      <c r="F52" s="385" t="s">
        <v>351</v>
      </c>
      <c r="G52" s="386">
        <v>2700</v>
      </c>
      <c r="H52" s="383">
        <v>1091</v>
      </c>
      <c r="I52" s="387">
        <v>43</v>
      </c>
      <c r="J52" s="382">
        <v>41059</v>
      </c>
      <c r="K52" s="382">
        <v>41073</v>
      </c>
      <c r="L52" s="382">
        <v>41081</v>
      </c>
      <c r="M52" s="382">
        <v>41081</v>
      </c>
      <c r="N52" s="388" t="s">
        <v>437</v>
      </c>
      <c r="O52" s="386">
        <v>2700</v>
      </c>
      <c r="P52" s="383">
        <v>0</v>
      </c>
      <c r="Q52" s="388"/>
      <c r="R52" s="388"/>
      <c r="S52" s="388"/>
    </row>
    <row r="53" spans="1:19" ht="25.5" customHeight="1">
      <c r="A53" s="371">
        <v>11</v>
      </c>
      <c r="B53" s="372">
        <v>41065</v>
      </c>
      <c r="C53" s="373">
        <v>105</v>
      </c>
      <c r="D53" s="373">
        <v>1885</v>
      </c>
      <c r="E53" s="380" t="s">
        <v>414</v>
      </c>
      <c r="F53" s="374" t="s">
        <v>297</v>
      </c>
      <c r="G53" s="375">
        <v>180</v>
      </c>
      <c r="H53" s="373">
        <v>1099</v>
      </c>
      <c r="I53" s="376">
        <v>9</v>
      </c>
      <c r="J53" s="372">
        <v>41068</v>
      </c>
      <c r="K53" s="372">
        <v>41070</v>
      </c>
      <c r="L53" s="372">
        <v>41078</v>
      </c>
      <c r="M53" s="372">
        <v>41082</v>
      </c>
      <c r="N53" s="247" t="s">
        <v>441</v>
      </c>
      <c r="O53" s="375">
        <v>110</v>
      </c>
      <c r="P53" s="375">
        <f>G53-O53</f>
        <v>70</v>
      </c>
      <c r="Q53" s="377"/>
      <c r="R53" s="377"/>
      <c r="S53" s="377"/>
    </row>
    <row r="54" spans="1:18" ht="25.5" customHeight="1">
      <c r="A54" s="381">
        <v>4</v>
      </c>
      <c r="B54" s="382">
        <v>41039</v>
      </c>
      <c r="C54" s="383">
        <v>85</v>
      </c>
      <c r="D54" s="383">
        <v>1580</v>
      </c>
      <c r="E54" s="384" t="s">
        <v>352</v>
      </c>
      <c r="F54" s="385" t="s">
        <v>353</v>
      </c>
      <c r="G54" s="386">
        <v>720</v>
      </c>
      <c r="H54" s="383">
        <v>955</v>
      </c>
      <c r="I54" s="387">
        <v>7</v>
      </c>
      <c r="J54" s="382">
        <v>41055</v>
      </c>
      <c r="K54" s="382">
        <v>41058</v>
      </c>
      <c r="L54" s="382">
        <v>41067</v>
      </c>
      <c r="M54" s="401">
        <v>41060</v>
      </c>
      <c r="N54" s="388" t="s">
        <v>413</v>
      </c>
      <c r="O54" s="386">
        <v>629.8</v>
      </c>
      <c r="P54" s="446">
        <f>G54-O54</f>
        <v>90.20000000000005</v>
      </c>
      <c r="Q54" s="388"/>
      <c r="R54" s="388"/>
    </row>
  </sheetData>
  <sheetProtection/>
  <mergeCells count="2">
    <mergeCell ref="A1:S2"/>
    <mergeCell ref="A36:S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2"/>
  <sheetViews>
    <sheetView zoomScalePageLayoutView="0" workbookViewId="0" topLeftCell="J31">
      <selection activeCell="T42" sqref="B42:T42"/>
    </sheetView>
  </sheetViews>
  <sheetFormatPr defaultColWidth="11.421875" defaultRowHeight="15"/>
  <cols>
    <col min="1" max="1" width="6.421875" style="0" customWidth="1"/>
    <col min="2" max="2" width="8.140625" style="0" customWidth="1"/>
    <col min="3" max="3" width="15.8515625" style="0" customWidth="1"/>
    <col min="4" max="4" width="9.28125" style="0" customWidth="1"/>
    <col min="5" max="5" width="13.8515625" style="0" customWidth="1"/>
    <col min="6" max="6" width="38.8515625" style="0" customWidth="1"/>
    <col min="7" max="7" width="17.28125" style="0" customWidth="1"/>
    <col min="8" max="8" width="12.140625" style="0" bestFit="1" customWidth="1"/>
    <col min="10" max="10" width="9.7109375" style="0" customWidth="1"/>
    <col min="11" max="12" width="12.00390625" style="0" bestFit="1" customWidth="1"/>
    <col min="13" max="13" width="15.00390625" style="0" customWidth="1"/>
    <col min="14" max="14" width="12.57421875" style="0" customWidth="1"/>
    <col min="15" max="15" width="18.57421875" style="0" customWidth="1"/>
    <col min="27" max="27" width="28.57421875" style="0" customWidth="1"/>
    <col min="28" max="28" width="25.421875" style="0" customWidth="1"/>
  </cols>
  <sheetData>
    <row r="2" spans="2:27" ht="18.75">
      <c r="B2" s="49" t="s">
        <v>278</v>
      </c>
      <c r="C2" s="49"/>
      <c r="D2" s="21"/>
      <c r="E2" s="22"/>
      <c r="F2" s="22"/>
      <c r="G2" s="21"/>
      <c r="H2" s="25"/>
      <c r="I2" s="21"/>
      <c r="J2" s="92"/>
      <c r="K2" s="21"/>
      <c r="L2" s="21"/>
      <c r="M2" s="22"/>
      <c r="N2" s="22"/>
      <c r="O2" s="22"/>
      <c r="P2" s="25"/>
      <c r="Q2" s="25"/>
      <c r="R2" s="22"/>
      <c r="S2" s="22"/>
      <c r="T2" s="22"/>
      <c r="U2" s="22"/>
      <c r="V2" s="25"/>
      <c r="W2" s="21"/>
      <c r="X2" s="22"/>
      <c r="Y2" s="21"/>
      <c r="Z2" s="21"/>
      <c r="AA2" s="22"/>
    </row>
    <row r="3" spans="2:27" ht="18.75">
      <c r="B3" s="49" t="s">
        <v>285</v>
      </c>
      <c r="C3" s="49"/>
      <c r="D3" s="21"/>
      <c r="E3" s="22"/>
      <c r="F3" s="158" t="s">
        <v>286</v>
      </c>
      <c r="G3" s="21"/>
      <c r="H3" s="25"/>
      <c r="I3" s="21"/>
      <c r="J3" s="93"/>
      <c r="K3" s="21"/>
      <c r="L3" s="21"/>
      <c r="M3" s="22"/>
      <c r="N3" s="22"/>
      <c r="O3" s="22"/>
      <c r="P3" s="25"/>
      <c r="Q3" s="25"/>
      <c r="R3" s="22"/>
      <c r="S3" s="22"/>
      <c r="T3" s="22"/>
      <c r="U3" s="22"/>
      <c r="V3" s="25"/>
      <c r="W3" s="21"/>
      <c r="X3" s="22"/>
      <c r="Y3" s="21"/>
      <c r="Z3" s="21"/>
      <c r="AA3" s="22"/>
    </row>
    <row r="4" spans="3:27" ht="15.75" thickBot="1">
      <c r="C4" s="21"/>
      <c r="D4" s="21"/>
      <c r="E4" s="22"/>
      <c r="F4" s="22"/>
      <c r="G4" s="21"/>
      <c r="H4" s="25"/>
      <c r="I4" s="21"/>
      <c r="J4" s="93"/>
      <c r="K4" s="21"/>
      <c r="L4" s="21"/>
      <c r="M4" s="22"/>
      <c r="N4" s="22"/>
      <c r="O4" s="22"/>
      <c r="P4" s="25"/>
      <c r="Q4" s="25"/>
      <c r="R4" s="22"/>
      <c r="S4" s="22"/>
      <c r="T4" s="22"/>
      <c r="U4" s="22"/>
      <c r="V4" s="25"/>
      <c r="W4" s="21"/>
      <c r="X4" s="22"/>
      <c r="Y4" s="21"/>
      <c r="Z4" s="21"/>
      <c r="AA4" s="22"/>
    </row>
    <row r="5" spans="2:27" s="221" customFormat="1" ht="57" customHeight="1" thickBot="1">
      <c r="B5" s="226" t="s">
        <v>264</v>
      </c>
      <c r="C5" s="226" t="s">
        <v>63</v>
      </c>
      <c r="D5" s="227" t="s">
        <v>64</v>
      </c>
      <c r="E5" s="227" t="s">
        <v>65</v>
      </c>
      <c r="F5" s="228" t="s">
        <v>66</v>
      </c>
      <c r="G5" s="228" t="s">
        <v>67</v>
      </c>
      <c r="H5" s="229" t="s">
        <v>68</v>
      </c>
      <c r="I5" s="230" t="s">
        <v>69</v>
      </c>
      <c r="J5" s="231" t="s">
        <v>70</v>
      </c>
      <c r="K5" s="228" t="s">
        <v>71</v>
      </c>
      <c r="L5" s="228" t="s">
        <v>72</v>
      </c>
      <c r="M5" s="228" t="s">
        <v>73</v>
      </c>
      <c r="N5" s="228" t="s">
        <v>74</v>
      </c>
      <c r="O5" s="228" t="s">
        <v>75</v>
      </c>
      <c r="P5" s="229" t="s">
        <v>76</v>
      </c>
      <c r="Q5" s="229" t="s">
        <v>77</v>
      </c>
      <c r="R5" s="220" t="s">
        <v>78</v>
      </c>
      <c r="S5" s="220" t="s">
        <v>63</v>
      </c>
      <c r="T5" s="228" t="s">
        <v>79</v>
      </c>
      <c r="U5" s="228" t="s">
        <v>63</v>
      </c>
      <c r="V5" s="229" t="s">
        <v>80</v>
      </c>
      <c r="W5" s="228" t="s">
        <v>81</v>
      </c>
      <c r="X5" s="228" t="s">
        <v>83</v>
      </c>
      <c r="Y5" s="228" t="s">
        <v>84</v>
      </c>
      <c r="Z5" s="228" t="s">
        <v>85</v>
      </c>
      <c r="AA5" s="232" t="s">
        <v>268</v>
      </c>
    </row>
    <row r="6" spans="1:28" s="196" customFormat="1" ht="46.5" customHeight="1" thickBot="1">
      <c r="A6" s="196" t="s">
        <v>427</v>
      </c>
      <c r="B6" s="358">
        <v>1</v>
      </c>
      <c r="C6" s="359">
        <v>41009</v>
      </c>
      <c r="D6" s="360">
        <v>58</v>
      </c>
      <c r="E6" s="360"/>
      <c r="F6" s="361" t="s">
        <v>293</v>
      </c>
      <c r="G6" s="362" t="s">
        <v>203</v>
      </c>
      <c r="H6" s="363">
        <v>540</v>
      </c>
      <c r="I6" s="360">
        <v>668</v>
      </c>
      <c r="J6" s="364">
        <v>9</v>
      </c>
      <c r="K6" s="359">
        <v>41018</v>
      </c>
      <c r="L6" s="359">
        <v>41021</v>
      </c>
      <c r="M6" s="359">
        <v>41029</v>
      </c>
      <c r="N6" s="359">
        <v>41026</v>
      </c>
      <c r="O6" s="247" t="s">
        <v>361</v>
      </c>
      <c r="P6" s="363">
        <v>479.5</v>
      </c>
      <c r="Q6" s="360">
        <v>60.5</v>
      </c>
      <c r="R6" s="247">
        <v>51138315</v>
      </c>
      <c r="S6" s="399">
        <v>41024</v>
      </c>
      <c r="T6" s="247"/>
      <c r="U6" s="247"/>
      <c r="V6" s="246"/>
      <c r="W6" s="246"/>
      <c r="X6" s="247"/>
      <c r="Y6" s="247"/>
      <c r="Z6" s="247"/>
      <c r="AA6" s="245"/>
      <c r="AB6" s="120" t="s">
        <v>225</v>
      </c>
    </row>
    <row r="7" spans="1:28" s="196" customFormat="1" ht="50.25" customHeight="1" thickBot="1">
      <c r="A7" s="196" t="s">
        <v>426</v>
      </c>
      <c r="B7" s="365">
        <v>2</v>
      </c>
      <c r="C7" s="359">
        <v>41009</v>
      </c>
      <c r="D7" s="360">
        <v>59</v>
      </c>
      <c r="E7" s="360"/>
      <c r="F7" s="361" t="s">
        <v>294</v>
      </c>
      <c r="G7" s="360" t="s">
        <v>295</v>
      </c>
      <c r="H7" s="363">
        <v>180</v>
      </c>
      <c r="I7" s="360">
        <v>670</v>
      </c>
      <c r="J7" s="360">
        <v>9</v>
      </c>
      <c r="K7" s="359">
        <v>41012</v>
      </c>
      <c r="L7" s="359">
        <v>41013</v>
      </c>
      <c r="M7" s="359">
        <v>41022</v>
      </c>
      <c r="N7" s="359">
        <v>41024</v>
      </c>
      <c r="O7" s="247" t="s">
        <v>430</v>
      </c>
      <c r="P7" s="363">
        <v>180</v>
      </c>
      <c r="Q7" s="360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120" t="s">
        <v>225</v>
      </c>
    </row>
    <row r="8" spans="1:28" s="196" customFormat="1" ht="50.25" customHeight="1">
      <c r="A8" s="196" t="s">
        <v>426</v>
      </c>
      <c r="B8" s="366">
        <v>3</v>
      </c>
      <c r="C8" s="367">
        <v>41009</v>
      </c>
      <c r="D8" s="368">
        <v>60</v>
      </c>
      <c r="E8" s="368"/>
      <c r="F8" s="369" t="s">
        <v>296</v>
      </c>
      <c r="G8" s="368" t="s">
        <v>297</v>
      </c>
      <c r="H8" s="370">
        <v>180</v>
      </c>
      <c r="I8" s="368">
        <v>671</v>
      </c>
      <c r="J8" s="368">
        <v>14</v>
      </c>
      <c r="K8" s="367">
        <v>41013</v>
      </c>
      <c r="L8" s="367">
        <v>41015</v>
      </c>
      <c r="M8" s="367">
        <v>41024</v>
      </c>
      <c r="N8" s="367">
        <v>41022</v>
      </c>
      <c r="O8" s="368" t="s">
        <v>315</v>
      </c>
      <c r="P8" s="370">
        <v>94</v>
      </c>
      <c r="Q8" s="370">
        <v>86</v>
      </c>
      <c r="R8" s="199">
        <v>51137527</v>
      </c>
      <c r="S8" s="357">
        <v>41019</v>
      </c>
      <c r="T8" s="199"/>
      <c r="U8" s="199"/>
      <c r="V8" s="199"/>
      <c r="W8" s="199"/>
      <c r="X8" s="199"/>
      <c r="Y8" s="199"/>
      <c r="Z8" s="199"/>
      <c r="AA8" s="199"/>
      <c r="AB8" s="234"/>
    </row>
    <row r="9" spans="2:27" s="196" customFormat="1" ht="50.25" customHeight="1" thickBot="1">
      <c r="B9" s="366">
        <v>4</v>
      </c>
      <c r="C9" s="367">
        <v>41012</v>
      </c>
      <c r="D9" s="368">
        <v>61</v>
      </c>
      <c r="E9" s="368"/>
      <c r="F9" s="369" t="s">
        <v>287</v>
      </c>
      <c r="G9" s="368" t="s">
        <v>288</v>
      </c>
      <c r="H9" s="370">
        <v>2700</v>
      </c>
      <c r="I9" s="368"/>
      <c r="J9" s="368">
        <v>35</v>
      </c>
      <c r="K9" s="367">
        <v>41015</v>
      </c>
      <c r="L9" s="367">
        <v>41029</v>
      </c>
      <c r="M9" s="367">
        <v>41038</v>
      </c>
      <c r="N9" s="367">
        <v>41043</v>
      </c>
      <c r="O9" s="199" t="s">
        <v>370</v>
      </c>
      <c r="P9" s="370">
        <v>1637</v>
      </c>
      <c r="Q9" s="370">
        <v>1063</v>
      </c>
      <c r="R9" s="199">
        <v>52185595</v>
      </c>
      <c r="S9" s="357">
        <v>41033</v>
      </c>
      <c r="T9" s="199"/>
      <c r="U9" s="199"/>
      <c r="V9" s="199"/>
      <c r="W9" s="199"/>
      <c r="X9" s="199"/>
      <c r="Y9" s="199"/>
      <c r="Z9" s="199"/>
      <c r="AA9" s="199"/>
    </row>
    <row r="10" spans="2:28" s="196" customFormat="1" ht="50.25" customHeight="1">
      <c r="B10" s="365">
        <v>5</v>
      </c>
      <c r="C10" s="359">
        <v>41016</v>
      </c>
      <c r="D10" s="360">
        <v>62</v>
      </c>
      <c r="E10" s="360">
        <v>1163</v>
      </c>
      <c r="F10" s="361" t="s">
        <v>299</v>
      </c>
      <c r="G10" s="360" t="s">
        <v>288</v>
      </c>
      <c r="H10" s="363">
        <v>360</v>
      </c>
      <c r="I10" s="360"/>
      <c r="J10" s="360">
        <v>9</v>
      </c>
      <c r="K10" s="359">
        <v>41019</v>
      </c>
      <c r="L10" s="359">
        <v>41019</v>
      </c>
      <c r="M10" s="359">
        <v>41029</v>
      </c>
      <c r="N10" s="359">
        <v>41033</v>
      </c>
      <c r="O10" s="247" t="s">
        <v>324</v>
      </c>
      <c r="P10" s="363">
        <v>360</v>
      </c>
      <c r="Q10" s="360">
        <v>0</v>
      </c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120" t="s">
        <v>225</v>
      </c>
    </row>
    <row r="11" spans="2:27" s="196" customFormat="1" ht="50.25" customHeight="1">
      <c r="B11" s="205">
        <v>6</v>
      </c>
      <c r="C11" s="233">
        <v>41024</v>
      </c>
      <c r="D11" s="199">
        <v>63</v>
      </c>
      <c r="E11" s="199"/>
      <c r="F11" s="235" t="s">
        <v>316</v>
      </c>
      <c r="G11" s="199" t="s">
        <v>198</v>
      </c>
      <c r="H11" s="201">
        <v>180</v>
      </c>
      <c r="I11" s="199">
        <v>783</v>
      </c>
      <c r="J11" s="199">
        <v>39</v>
      </c>
      <c r="K11" s="233">
        <v>41025</v>
      </c>
      <c r="L11" s="233">
        <v>41026</v>
      </c>
      <c r="M11" s="233">
        <v>41036</v>
      </c>
      <c r="N11" s="367">
        <v>41044</v>
      </c>
      <c r="O11" s="199" t="s">
        <v>369</v>
      </c>
      <c r="P11" s="370">
        <v>167</v>
      </c>
      <c r="Q11" s="370">
        <v>13</v>
      </c>
      <c r="R11" s="199">
        <v>51138629</v>
      </c>
      <c r="S11" s="357">
        <v>41044</v>
      </c>
      <c r="T11" s="199"/>
      <c r="U11" s="199"/>
      <c r="V11" s="199"/>
      <c r="W11" s="199"/>
      <c r="X11" s="199"/>
      <c r="Y11" s="199"/>
      <c r="Z11" s="199"/>
      <c r="AA11" s="199"/>
    </row>
    <row r="12" s="196" customFormat="1" ht="57.75" customHeight="1"/>
    <row r="13" spans="2:27" s="196" customFormat="1" ht="30.75" customHeight="1">
      <c r="B13" s="430" t="s">
        <v>372</v>
      </c>
      <c r="C13" s="415"/>
      <c r="D13" s="416"/>
      <c r="E13" s="416"/>
      <c r="F13" s="440" t="s">
        <v>378</v>
      </c>
      <c r="G13" s="418"/>
      <c r="H13" s="419"/>
      <c r="I13" s="416"/>
      <c r="J13" s="414"/>
      <c r="K13" s="415"/>
      <c r="L13" s="415"/>
      <c r="M13" s="415"/>
      <c r="N13" s="415"/>
      <c r="O13" s="416"/>
      <c r="P13" s="419"/>
      <c r="Q13" s="416"/>
      <c r="R13" s="420"/>
      <c r="S13" s="420"/>
      <c r="T13" s="420"/>
      <c r="U13" s="420"/>
      <c r="V13" s="421"/>
      <c r="W13" s="421"/>
      <c r="X13" s="420"/>
      <c r="Y13" s="420"/>
      <c r="Z13" s="420"/>
      <c r="AA13" s="422"/>
    </row>
    <row r="14" spans="2:27" s="196" customFormat="1" ht="35.25" customHeight="1" thickBot="1">
      <c r="B14" s="430"/>
      <c r="C14" s="415"/>
      <c r="D14" s="416"/>
      <c r="E14" s="416"/>
      <c r="F14" s="158"/>
      <c r="G14" s="418"/>
      <c r="H14" s="419"/>
      <c r="I14" s="416"/>
      <c r="J14" s="414"/>
      <c r="K14" s="415"/>
      <c r="L14" s="415"/>
      <c r="M14" s="415"/>
      <c r="N14" s="415"/>
      <c r="O14" s="416"/>
      <c r="P14" s="419"/>
      <c r="Q14" s="416"/>
      <c r="R14" s="420"/>
      <c r="S14" s="420"/>
      <c r="T14" s="420"/>
      <c r="U14" s="420"/>
      <c r="V14" s="421"/>
      <c r="W14" s="421"/>
      <c r="X14" s="420"/>
      <c r="Y14" s="420"/>
      <c r="Z14" s="420"/>
      <c r="AA14" s="422"/>
    </row>
    <row r="15" spans="2:27" s="196" customFormat="1" ht="60" customHeight="1" thickBot="1">
      <c r="B15" s="300" t="s">
        <v>264</v>
      </c>
      <c r="C15" s="300" t="s">
        <v>63</v>
      </c>
      <c r="D15" s="301" t="s">
        <v>91</v>
      </c>
      <c r="E15" s="403" t="s">
        <v>371</v>
      </c>
      <c r="F15" s="431" t="s">
        <v>66</v>
      </c>
      <c r="G15" s="302" t="s">
        <v>376</v>
      </c>
      <c r="H15" s="303" t="s">
        <v>68</v>
      </c>
      <c r="I15" s="304" t="s">
        <v>69</v>
      </c>
      <c r="J15" s="305" t="s">
        <v>70</v>
      </c>
      <c r="K15" s="302" t="s">
        <v>71</v>
      </c>
      <c r="L15" s="302" t="s">
        <v>72</v>
      </c>
      <c r="M15" s="302" t="s">
        <v>73</v>
      </c>
      <c r="N15" s="302" t="s">
        <v>74</v>
      </c>
      <c r="O15" s="302" t="s">
        <v>75</v>
      </c>
      <c r="P15" s="303" t="s">
        <v>76</v>
      </c>
      <c r="Q15" s="303" t="s">
        <v>77</v>
      </c>
      <c r="R15" s="379" t="s">
        <v>78</v>
      </c>
      <c r="S15" s="379" t="s">
        <v>63</v>
      </c>
      <c r="T15" s="302" t="s">
        <v>79</v>
      </c>
      <c r="U15" s="302" t="s">
        <v>63</v>
      </c>
      <c r="V15" s="303" t="s">
        <v>80</v>
      </c>
      <c r="W15" s="302" t="s">
        <v>81</v>
      </c>
      <c r="X15" s="302" t="s">
        <v>83</v>
      </c>
      <c r="Y15" s="302" t="s">
        <v>84</v>
      </c>
      <c r="Z15" s="432" t="s">
        <v>85</v>
      </c>
      <c r="AA15" s="434" t="s">
        <v>373</v>
      </c>
    </row>
    <row r="16" spans="2:27" s="196" customFormat="1" ht="35.25" customHeight="1">
      <c r="B16" s="366">
        <v>1</v>
      </c>
      <c r="C16" s="367">
        <v>41023</v>
      </c>
      <c r="D16" s="273">
        <v>22</v>
      </c>
      <c r="E16" s="273">
        <v>1164</v>
      </c>
      <c r="F16" s="273" t="s">
        <v>374</v>
      </c>
      <c r="G16" s="284" t="s">
        <v>375</v>
      </c>
      <c r="H16" s="438">
        <v>24829.5</v>
      </c>
      <c r="I16" s="435">
        <v>721</v>
      </c>
      <c r="J16" s="199">
        <v>5</v>
      </c>
      <c r="K16" s="436">
        <v>41023</v>
      </c>
      <c r="L16" s="436">
        <v>41023</v>
      </c>
      <c r="M16" s="436">
        <v>41026</v>
      </c>
      <c r="N16" s="436">
        <v>41032</v>
      </c>
      <c r="O16" s="284" t="s">
        <v>377</v>
      </c>
      <c r="P16" s="284">
        <v>23457</v>
      </c>
      <c r="Q16" s="284">
        <v>1372.5</v>
      </c>
      <c r="R16" s="439">
        <v>51138441</v>
      </c>
      <c r="S16" s="436">
        <v>41034</v>
      </c>
      <c r="T16" s="284"/>
      <c r="U16" s="436"/>
      <c r="V16" s="284"/>
      <c r="W16" s="273"/>
      <c r="X16" s="273"/>
      <c r="Y16" s="273"/>
      <c r="Z16" s="388"/>
      <c r="AA16" s="437"/>
    </row>
    <row r="17" s="196" customFormat="1" ht="35.25" customHeight="1"/>
    <row r="18" s="196" customFormat="1" ht="35.25" customHeight="1"/>
    <row r="19" s="196" customFormat="1" ht="35.25" customHeight="1"/>
    <row r="20" spans="2:20" s="196" customFormat="1" ht="35.25" customHeight="1">
      <c r="B20" s="893" t="s">
        <v>428</v>
      </c>
      <c r="C20" s="893"/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</row>
    <row r="21" spans="2:20" s="196" customFormat="1" ht="35.25" customHeight="1">
      <c r="B21" s="322"/>
      <c r="C21" s="18"/>
      <c r="D21" s="18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s="196" customFormat="1" ht="35.25" customHeight="1" thickBot="1">
      <c r="B22" s="322"/>
      <c r="C22" s="18"/>
      <c r="D22" s="18"/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2:20" s="196" customFormat="1" ht="35.25" customHeight="1" thickBot="1">
      <c r="B23" s="454" t="s">
        <v>264</v>
      </c>
      <c r="C23" s="462" t="s">
        <v>63</v>
      </c>
      <c r="D23" s="463" t="s">
        <v>64</v>
      </c>
      <c r="E23" s="455" t="s">
        <v>65</v>
      </c>
      <c r="F23" s="464" t="s">
        <v>66</v>
      </c>
      <c r="G23" s="434" t="s">
        <v>67</v>
      </c>
      <c r="H23" s="465" t="s">
        <v>68</v>
      </c>
      <c r="I23" s="466" t="s">
        <v>69</v>
      </c>
      <c r="J23" s="467" t="s">
        <v>70</v>
      </c>
      <c r="K23" s="434" t="s">
        <v>71</v>
      </c>
      <c r="L23" s="464" t="s">
        <v>72</v>
      </c>
      <c r="M23" s="434" t="s">
        <v>73</v>
      </c>
      <c r="N23" s="464" t="s">
        <v>74</v>
      </c>
      <c r="O23" s="434" t="s">
        <v>75</v>
      </c>
      <c r="P23" s="465" t="s">
        <v>76</v>
      </c>
      <c r="Q23" s="468" t="s">
        <v>77</v>
      </c>
      <c r="R23" s="469" t="s">
        <v>78</v>
      </c>
      <c r="S23" s="469" t="s">
        <v>63</v>
      </c>
      <c r="T23" s="470" t="s">
        <v>79</v>
      </c>
    </row>
    <row r="24" spans="2:20" s="196" customFormat="1" ht="35.25" customHeight="1">
      <c r="B24" s="435">
        <v>19</v>
      </c>
      <c r="C24" s="453">
        <v>40994</v>
      </c>
      <c r="D24" s="273">
        <v>56</v>
      </c>
      <c r="E24" s="283">
        <v>971</v>
      </c>
      <c r="F24" s="275" t="s">
        <v>221</v>
      </c>
      <c r="G24" s="276" t="s">
        <v>251</v>
      </c>
      <c r="H24" s="458">
        <v>540</v>
      </c>
      <c r="I24" s="283">
        <v>584</v>
      </c>
      <c r="J24" s="459">
        <v>15</v>
      </c>
      <c r="K24" s="460">
        <v>40996</v>
      </c>
      <c r="L24" s="460">
        <v>40998</v>
      </c>
      <c r="M24" s="342">
        <v>41008</v>
      </c>
      <c r="N24" s="342">
        <v>41003</v>
      </c>
      <c r="O24" s="283" t="s">
        <v>309</v>
      </c>
      <c r="P24" s="284">
        <v>413.5</v>
      </c>
      <c r="Q24" s="284">
        <v>126.5</v>
      </c>
      <c r="R24" s="461" t="s">
        <v>292</v>
      </c>
      <c r="S24" s="274" t="s">
        <v>291</v>
      </c>
      <c r="T24" s="283">
        <v>177</v>
      </c>
    </row>
    <row r="25" spans="2:20" s="196" customFormat="1" ht="35.25" customHeight="1">
      <c r="B25" s="456">
        <v>16</v>
      </c>
      <c r="C25" s="197">
        <v>40990</v>
      </c>
      <c r="D25" s="198">
        <v>53</v>
      </c>
      <c r="E25" s="199">
        <v>967</v>
      </c>
      <c r="F25" s="211" t="s">
        <v>208</v>
      </c>
      <c r="G25" s="200" t="s">
        <v>251</v>
      </c>
      <c r="H25" s="201">
        <v>540</v>
      </c>
      <c r="I25" s="199">
        <v>581</v>
      </c>
      <c r="J25" s="203">
        <v>14</v>
      </c>
      <c r="K25" s="209">
        <v>40996</v>
      </c>
      <c r="L25" s="209">
        <v>40998</v>
      </c>
      <c r="M25" s="233">
        <v>41008</v>
      </c>
      <c r="N25" s="233">
        <v>41003</v>
      </c>
      <c r="O25" s="236" t="s">
        <v>307</v>
      </c>
      <c r="P25" s="204">
        <v>361</v>
      </c>
      <c r="Q25" s="204">
        <v>179</v>
      </c>
      <c r="R25" s="199">
        <v>51138006</v>
      </c>
      <c r="S25" s="233">
        <v>41003</v>
      </c>
      <c r="T25" s="199">
        <v>176</v>
      </c>
    </row>
    <row r="26" spans="2:20" s="196" customFormat="1" ht="35.25" customHeight="1">
      <c r="B26" s="456">
        <v>15</v>
      </c>
      <c r="C26" s="107">
        <v>40990</v>
      </c>
      <c r="D26" s="198">
        <v>52</v>
      </c>
      <c r="E26" s="199">
        <v>965</v>
      </c>
      <c r="F26" s="211" t="s">
        <v>252</v>
      </c>
      <c r="G26" s="200" t="s">
        <v>251</v>
      </c>
      <c r="H26" s="201">
        <v>540</v>
      </c>
      <c r="I26" s="199">
        <v>580</v>
      </c>
      <c r="J26" s="203">
        <v>14</v>
      </c>
      <c r="K26" s="209">
        <v>40996</v>
      </c>
      <c r="L26" s="209">
        <v>40998</v>
      </c>
      <c r="M26" s="233">
        <v>41008</v>
      </c>
      <c r="N26" s="233">
        <v>41003</v>
      </c>
      <c r="O26" s="236" t="s">
        <v>289</v>
      </c>
      <c r="P26" s="204">
        <v>361</v>
      </c>
      <c r="Q26" s="204">
        <v>179</v>
      </c>
      <c r="R26" s="199">
        <v>51137464</v>
      </c>
      <c r="S26" s="233">
        <v>41003</v>
      </c>
      <c r="T26" s="199">
        <v>175</v>
      </c>
    </row>
    <row r="27" spans="2:20" s="196" customFormat="1" ht="35.25" customHeight="1">
      <c r="B27" s="456">
        <v>11</v>
      </c>
      <c r="C27" s="107">
        <v>40983</v>
      </c>
      <c r="D27" s="198">
        <v>47</v>
      </c>
      <c r="E27" s="199">
        <v>942</v>
      </c>
      <c r="F27" s="264" t="s">
        <v>240</v>
      </c>
      <c r="G27" s="200" t="s">
        <v>241</v>
      </c>
      <c r="H27" s="265">
        <v>2349.6</v>
      </c>
      <c r="I27" s="266">
        <v>565</v>
      </c>
      <c r="J27" s="267">
        <v>18</v>
      </c>
      <c r="K27" s="268">
        <v>40994</v>
      </c>
      <c r="L27" s="268">
        <v>40998</v>
      </c>
      <c r="M27" s="233">
        <v>41015</v>
      </c>
      <c r="N27" s="233">
        <v>41015</v>
      </c>
      <c r="O27" s="199" t="s">
        <v>302</v>
      </c>
      <c r="P27" s="204">
        <v>1122.87</v>
      </c>
      <c r="Q27" s="204">
        <v>1242.57</v>
      </c>
      <c r="R27" s="199">
        <v>51138151</v>
      </c>
      <c r="S27" s="233">
        <v>41015</v>
      </c>
      <c r="T27" s="199">
        <v>181</v>
      </c>
    </row>
    <row r="28" spans="2:20" s="196" customFormat="1" ht="35.25" customHeight="1">
      <c r="B28" s="456">
        <v>14</v>
      </c>
      <c r="C28" s="107">
        <v>40990</v>
      </c>
      <c r="D28" s="198">
        <v>51</v>
      </c>
      <c r="E28" s="266">
        <v>964</v>
      </c>
      <c r="F28" s="211" t="s">
        <v>250</v>
      </c>
      <c r="G28" s="200" t="s">
        <v>251</v>
      </c>
      <c r="H28" s="265">
        <v>630</v>
      </c>
      <c r="I28" s="266">
        <v>579</v>
      </c>
      <c r="J28" s="267">
        <v>14</v>
      </c>
      <c r="K28" s="268">
        <v>40996</v>
      </c>
      <c r="L28" s="268">
        <v>40998</v>
      </c>
      <c r="M28" s="233">
        <v>41008</v>
      </c>
      <c r="N28" s="233">
        <v>41016</v>
      </c>
      <c r="O28" s="238" t="s">
        <v>311</v>
      </c>
      <c r="P28" s="204">
        <v>630</v>
      </c>
      <c r="Q28" s="204">
        <v>179.5</v>
      </c>
      <c r="R28" s="199">
        <v>51137595</v>
      </c>
      <c r="S28" s="233">
        <v>41016</v>
      </c>
      <c r="T28" s="199">
        <v>179</v>
      </c>
    </row>
    <row r="29" spans="2:20" s="196" customFormat="1" ht="35.25" customHeight="1">
      <c r="B29" s="457">
        <v>3</v>
      </c>
      <c r="C29" s="452">
        <v>40974</v>
      </c>
      <c r="D29" s="347">
        <v>40</v>
      </c>
      <c r="E29" s="351">
        <v>833</v>
      </c>
      <c r="F29" s="349" t="s">
        <v>223</v>
      </c>
      <c r="G29" s="245" t="s">
        <v>199</v>
      </c>
      <c r="H29" s="350">
        <v>270</v>
      </c>
      <c r="I29" s="351">
        <v>469</v>
      </c>
      <c r="J29" s="352">
        <v>9</v>
      </c>
      <c r="K29" s="353">
        <v>40977</v>
      </c>
      <c r="L29" s="353">
        <v>40978</v>
      </c>
      <c r="M29" s="249">
        <v>40986</v>
      </c>
      <c r="N29" s="254">
        <v>41016</v>
      </c>
      <c r="O29" s="247" t="s">
        <v>312</v>
      </c>
      <c r="P29" s="246">
        <v>160</v>
      </c>
      <c r="Q29" s="246">
        <v>110</v>
      </c>
      <c r="R29" s="247">
        <v>51138142</v>
      </c>
      <c r="S29" s="254">
        <v>41012</v>
      </c>
      <c r="T29" s="247">
        <v>110</v>
      </c>
    </row>
    <row r="30" spans="2:20" s="196" customFormat="1" ht="35.25" customHeight="1">
      <c r="B30" s="457">
        <v>17</v>
      </c>
      <c r="C30" s="452">
        <v>40994</v>
      </c>
      <c r="D30" s="242">
        <v>54</v>
      </c>
      <c r="E30" s="247">
        <v>969</v>
      </c>
      <c r="F30" s="244" t="s">
        <v>254</v>
      </c>
      <c r="G30" s="245" t="s">
        <v>203</v>
      </c>
      <c r="H30" s="246">
        <v>270</v>
      </c>
      <c r="I30" s="247">
        <v>582</v>
      </c>
      <c r="J30" s="248">
        <v>9</v>
      </c>
      <c r="K30" s="249">
        <v>40998</v>
      </c>
      <c r="L30" s="249">
        <v>40999</v>
      </c>
      <c r="M30" s="249">
        <v>41008</v>
      </c>
      <c r="N30" s="254">
        <v>41010</v>
      </c>
      <c r="O30" s="247" t="s">
        <v>308</v>
      </c>
      <c r="P30" s="246">
        <v>184</v>
      </c>
      <c r="Q30" s="246">
        <v>86</v>
      </c>
      <c r="R30" s="247">
        <v>51138022</v>
      </c>
      <c r="S30" s="254">
        <v>41009</v>
      </c>
      <c r="T30" s="247">
        <v>180</v>
      </c>
    </row>
    <row r="31" spans="2:20" s="196" customFormat="1" ht="35.25" customHeight="1">
      <c r="B31" s="368">
        <v>3</v>
      </c>
      <c r="C31" s="197">
        <v>41009</v>
      </c>
      <c r="D31" s="368">
        <v>60</v>
      </c>
      <c r="E31" s="368">
        <v>1112</v>
      </c>
      <c r="F31" s="369" t="s">
        <v>296</v>
      </c>
      <c r="G31" s="368" t="s">
        <v>297</v>
      </c>
      <c r="H31" s="370">
        <v>180</v>
      </c>
      <c r="I31" s="368">
        <v>671</v>
      </c>
      <c r="J31" s="368">
        <v>14</v>
      </c>
      <c r="K31" s="367">
        <v>41013</v>
      </c>
      <c r="L31" s="367">
        <v>41015</v>
      </c>
      <c r="M31" s="367">
        <v>41024</v>
      </c>
      <c r="N31" s="367">
        <v>41022</v>
      </c>
      <c r="O31" s="368" t="s">
        <v>315</v>
      </c>
      <c r="P31" s="370">
        <v>94</v>
      </c>
      <c r="Q31" s="370">
        <v>86</v>
      </c>
      <c r="R31" s="199">
        <v>51137527</v>
      </c>
      <c r="S31" s="357">
        <v>41019</v>
      </c>
      <c r="T31" s="199">
        <v>178</v>
      </c>
    </row>
    <row r="32" spans="2:20" s="196" customFormat="1" ht="35.25" customHeight="1">
      <c r="B32" s="456">
        <v>18</v>
      </c>
      <c r="C32" s="197">
        <v>40994</v>
      </c>
      <c r="D32" s="198">
        <v>55</v>
      </c>
      <c r="E32" s="199">
        <v>968</v>
      </c>
      <c r="F32" s="211" t="s">
        <v>255</v>
      </c>
      <c r="G32" s="200" t="s">
        <v>191</v>
      </c>
      <c r="H32" s="201">
        <v>180</v>
      </c>
      <c r="I32" s="199">
        <v>583</v>
      </c>
      <c r="J32" s="203">
        <v>18</v>
      </c>
      <c r="K32" s="209">
        <v>40996</v>
      </c>
      <c r="L32" s="209">
        <v>40997</v>
      </c>
      <c r="M32" s="233">
        <v>41005</v>
      </c>
      <c r="N32" s="233">
        <v>41010</v>
      </c>
      <c r="O32" s="199" t="s">
        <v>310</v>
      </c>
      <c r="P32" s="204">
        <v>217.35</v>
      </c>
      <c r="Q32" s="204">
        <v>0</v>
      </c>
      <c r="R32" s="199"/>
      <c r="S32" s="207"/>
      <c r="T32" s="199"/>
    </row>
    <row r="33" spans="2:20" s="196" customFormat="1" ht="35.25" customHeight="1">
      <c r="B33" s="360">
        <v>2</v>
      </c>
      <c r="C33" s="452">
        <v>41009</v>
      </c>
      <c r="D33" s="360">
        <v>59</v>
      </c>
      <c r="E33" s="360">
        <v>1111</v>
      </c>
      <c r="F33" s="361" t="s">
        <v>294</v>
      </c>
      <c r="G33" s="360" t="s">
        <v>295</v>
      </c>
      <c r="H33" s="363">
        <v>180</v>
      </c>
      <c r="I33" s="360">
        <v>670</v>
      </c>
      <c r="J33" s="360">
        <v>9</v>
      </c>
      <c r="K33" s="359">
        <v>41012</v>
      </c>
      <c r="L33" s="359">
        <v>41013</v>
      </c>
      <c r="M33" s="359">
        <v>41022</v>
      </c>
      <c r="N33" s="359">
        <v>41024</v>
      </c>
      <c r="O33" s="247" t="s">
        <v>323</v>
      </c>
      <c r="P33" s="363">
        <v>180</v>
      </c>
      <c r="Q33" s="246">
        <v>0</v>
      </c>
      <c r="R33" s="247"/>
      <c r="S33" s="243"/>
      <c r="T33" s="247"/>
    </row>
    <row r="34" spans="2:20" s="196" customFormat="1" ht="35.25" customHeight="1">
      <c r="B34" s="457">
        <v>13</v>
      </c>
      <c r="C34" s="452">
        <v>40987</v>
      </c>
      <c r="D34" s="242">
        <v>49</v>
      </c>
      <c r="E34" s="247">
        <v>922</v>
      </c>
      <c r="F34" s="361" t="s">
        <v>151</v>
      </c>
      <c r="G34" s="245" t="s">
        <v>190</v>
      </c>
      <c r="H34" s="246">
        <v>180</v>
      </c>
      <c r="I34" s="247">
        <v>559</v>
      </c>
      <c r="J34" s="248">
        <v>9</v>
      </c>
      <c r="K34" s="249">
        <v>40991</v>
      </c>
      <c r="L34" s="249">
        <v>40992</v>
      </c>
      <c r="M34" s="249">
        <v>41001</v>
      </c>
      <c r="N34" s="254">
        <v>41010</v>
      </c>
      <c r="O34" s="247" t="s">
        <v>306</v>
      </c>
      <c r="P34" s="246">
        <v>317.5</v>
      </c>
      <c r="Q34" s="246">
        <v>0</v>
      </c>
      <c r="R34" s="247"/>
      <c r="S34" s="243"/>
      <c r="T34" s="247"/>
    </row>
    <row r="35" spans="2:20" s="196" customFormat="1" ht="35.25" customHeight="1">
      <c r="B35" s="456">
        <v>10</v>
      </c>
      <c r="C35" s="197">
        <v>40982</v>
      </c>
      <c r="D35" s="198">
        <v>50</v>
      </c>
      <c r="E35" s="199">
        <v>931</v>
      </c>
      <c r="F35" s="211" t="s">
        <v>277</v>
      </c>
      <c r="G35" s="200" t="s">
        <v>204</v>
      </c>
      <c r="H35" s="265">
        <v>2700</v>
      </c>
      <c r="I35" s="266">
        <v>561</v>
      </c>
      <c r="J35" s="267">
        <v>47</v>
      </c>
      <c r="K35" s="268">
        <v>40984</v>
      </c>
      <c r="L35" s="268">
        <v>40998</v>
      </c>
      <c r="M35" s="233">
        <v>41008</v>
      </c>
      <c r="N35" s="233">
        <v>41008</v>
      </c>
      <c r="O35" s="199" t="s">
        <v>303</v>
      </c>
      <c r="P35" s="204">
        <v>2460.1</v>
      </c>
      <c r="Q35" s="204">
        <v>239.9</v>
      </c>
      <c r="R35" s="199">
        <v>47895703</v>
      </c>
      <c r="S35" s="233">
        <v>41008</v>
      </c>
      <c r="T35" s="266">
        <v>189</v>
      </c>
    </row>
    <row r="36" spans="2:20" s="196" customFormat="1" ht="35.25" customHeight="1">
      <c r="B36" s="364">
        <v>1</v>
      </c>
      <c r="C36" s="359">
        <v>41009</v>
      </c>
      <c r="D36" s="360">
        <v>58</v>
      </c>
      <c r="E36" s="360">
        <v>1110</v>
      </c>
      <c r="F36" s="361" t="s">
        <v>293</v>
      </c>
      <c r="G36" s="362" t="s">
        <v>203</v>
      </c>
      <c r="H36" s="363">
        <v>540</v>
      </c>
      <c r="I36" s="360">
        <v>668</v>
      </c>
      <c r="J36" s="364">
        <v>9</v>
      </c>
      <c r="K36" s="359">
        <v>41018</v>
      </c>
      <c r="L36" s="359">
        <v>41021</v>
      </c>
      <c r="M36" s="359">
        <v>41029</v>
      </c>
      <c r="N36" s="359">
        <v>41026</v>
      </c>
      <c r="O36" s="247" t="s">
        <v>361</v>
      </c>
      <c r="P36" s="363">
        <v>479.5</v>
      </c>
      <c r="Q36" s="360">
        <v>60.5</v>
      </c>
      <c r="R36" s="247">
        <v>51138315</v>
      </c>
      <c r="S36" s="254">
        <v>41024</v>
      </c>
      <c r="T36" s="199">
        <v>211</v>
      </c>
    </row>
    <row r="37" spans="2:20" s="196" customFormat="1" ht="35.25" customHeight="1">
      <c r="B37" s="414"/>
      <c r="C37" s="415"/>
      <c r="D37" s="416"/>
      <c r="E37" s="416"/>
      <c r="F37" s="471"/>
      <c r="G37" s="418"/>
      <c r="H37" s="419"/>
      <c r="I37" s="416"/>
      <c r="J37" s="414"/>
      <c r="K37" s="415"/>
      <c r="L37" s="415"/>
      <c r="M37" s="415"/>
      <c r="N37" s="415"/>
      <c r="O37" s="420"/>
      <c r="P37" s="419"/>
      <c r="Q37" s="416"/>
      <c r="R37" s="420"/>
      <c r="S37" s="472"/>
      <c r="T37" s="420"/>
    </row>
    <row r="38" spans="2:20" s="196" customFormat="1" ht="35.25" customHeight="1">
      <c r="B38" s="414"/>
      <c r="C38" s="415"/>
      <c r="D38" s="416"/>
      <c r="E38" s="416"/>
      <c r="F38" s="471"/>
      <c r="G38" s="418"/>
      <c r="H38" s="419"/>
      <c r="I38" s="416"/>
      <c r="J38" s="414"/>
      <c r="K38" s="415"/>
      <c r="L38" s="415"/>
      <c r="M38" s="415"/>
      <c r="N38" s="415"/>
      <c r="O38" s="420"/>
      <c r="P38" s="419"/>
      <c r="Q38" s="416"/>
      <c r="R38" s="420"/>
      <c r="S38" s="472"/>
      <c r="T38" s="420"/>
    </row>
    <row r="39" spans="2:20" s="196" customFormat="1" ht="35.25" customHeight="1">
      <c r="B39" s="893" t="s">
        <v>429</v>
      </c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</row>
    <row r="40" s="196" customFormat="1" ht="35.25" customHeight="1" thickBot="1"/>
    <row r="41" spans="2:21" s="196" customFormat="1" ht="35.25" customHeight="1" thickBot="1">
      <c r="B41" s="300" t="s">
        <v>264</v>
      </c>
      <c r="C41" s="300" t="s">
        <v>63</v>
      </c>
      <c r="D41" s="301" t="s">
        <v>91</v>
      </c>
      <c r="E41" s="403" t="s">
        <v>371</v>
      </c>
      <c r="F41" s="431" t="s">
        <v>66</v>
      </c>
      <c r="G41" s="302" t="s">
        <v>376</v>
      </c>
      <c r="H41" s="303" t="s">
        <v>68</v>
      </c>
      <c r="I41" s="304" t="s">
        <v>69</v>
      </c>
      <c r="J41" s="305" t="s">
        <v>70</v>
      </c>
      <c r="K41" s="302" t="s">
        <v>71</v>
      </c>
      <c r="L41" s="302" t="s">
        <v>72</v>
      </c>
      <c r="M41" s="302" t="s">
        <v>73</v>
      </c>
      <c r="N41" s="302" t="s">
        <v>74</v>
      </c>
      <c r="O41" s="302" t="s">
        <v>75</v>
      </c>
      <c r="P41" s="303" t="s">
        <v>76</v>
      </c>
      <c r="Q41" s="303" t="s">
        <v>77</v>
      </c>
      <c r="R41" s="302" t="s">
        <v>79</v>
      </c>
      <c r="S41" s="379" t="s">
        <v>78</v>
      </c>
      <c r="T41" s="379" t="s">
        <v>63</v>
      </c>
      <c r="U41" s="302" t="s">
        <v>79</v>
      </c>
    </row>
    <row r="42" spans="2:21" s="196" customFormat="1" ht="35.25" customHeight="1">
      <c r="B42" s="366">
        <v>1</v>
      </c>
      <c r="C42" s="367">
        <v>41023</v>
      </c>
      <c r="D42" s="273">
        <v>22</v>
      </c>
      <c r="E42" s="273">
        <v>1164</v>
      </c>
      <c r="F42" s="273" t="s">
        <v>374</v>
      </c>
      <c r="G42" s="284" t="s">
        <v>375</v>
      </c>
      <c r="H42" s="438">
        <v>24829.5</v>
      </c>
      <c r="I42" s="435">
        <v>721</v>
      </c>
      <c r="J42" s="199">
        <v>5</v>
      </c>
      <c r="K42" s="436">
        <v>41023</v>
      </c>
      <c r="L42" s="436">
        <v>41023</v>
      </c>
      <c r="M42" s="436">
        <v>41026</v>
      </c>
      <c r="N42" s="436">
        <v>41032</v>
      </c>
      <c r="O42" s="284" t="s">
        <v>377</v>
      </c>
      <c r="P42" s="284">
        <v>23457</v>
      </c>
      <c r="Q42" s="284">
        <v>1372.5</v>
      </c>
      <c r="R42" s="284"/>
      <c r="S42" s="439">
        <v>51138441</v>
      </c>
      <c r="T42" s="436">
        <v>41034</v>
      </c>
      <c r="U42" s="284"/>
    </row>
    <row r="43" s="196" customFormat="1" ht="35.25" customHeight="1"/>
    <row r="44" s="196" customFormat="1" ht="35.25" customHeight="1"/>
    <row r="45" s="196" customFormat="1" ht="35.25" customHeight="1"/>
    <row r="46" s="196" customFormat="1" ht="35.25" customHeight="1"/>
    <row r="47" s="196" customFormat="1" ht="35.25" customHeight="1"/>
    <row r="48" s="196" customFormat="1" ht="35.25" customHeight="1"/>
    <row r="49" s="196" customFormat="1" ht="35.25" customHeight="1"/>
    <row r="50" s="196" customFormat="1" ht="35.25" customHeight="1"/>
    <row r="51" s="196" customFormat="1" ht="35.25" customHeight="1"/>
    <row r="52" s="196" customFormat="1" ht="35.25" customHeight="1"/>
    <row r="53" s="196" customFormat="1" ht="35.25" customHeight="1"/>
    <row r="54" s="196" customFormat="1" ht="35.25" customHeight="1"/>
    <row r="55" s="196" customFormat="1" ht="35.25" customHeight="1"/>
    <row r="56" s="196" customFormat="1" ht="35.25" customHeight="1"/>
    <row r="57" s="196" customFormat="1" ht="35.25" customHeight="1"/>
    <row r="58" s="196" customFormat="1" ht="35.25" customHeight="1"/>
    <row r="59" s="196" customFormat="1" ht="35.25" customHeight="1"/>
    <row r="60" s="196" customFormat="1" ht="35.25" customHeight="1"/>
    <row r="61" s="196" customFormat="1" ht="35.25" customHeight="1"/>
    <row r="62" s="196" customFormat="1" ht="35.25" customHeight="1"/>
    <row r="63" s="196" customFormat="1" ht="35.25" customHeight="1"/>
    <row r="64" s="196" customFormat="1" ht="35.25" customHeight="1"/>
    <row r="65" s="196" customFormat="1" ht="35.25" customHeight="1"/>
    <row r="66" s="196" customFormat="1" ht="35.25" customHeight="1"/>
    <row r="67" s="196" customFormat="1" ht="35.25" customHeight="1"/>
    <row r="68" s="196" customFormat="1" ht="35.25" customHeight="1"/>
    <row r="69" s="196" customFormat="1" ht="35.25" customHeight="1"/>
    <row r="70" s="196" customFormat="1" ht="35.25" customHeight="1"/>
    <row r="71" s="196" customFormat="1" ht="35.25" customHeight="1"/>
    <row r="72" s="196" customFormat="1" ht="35.25" customHeight="1"/>
    <row r="73" s="196" customFormat="1" ht="35.25" customHeight="1"/>
    <row r="74" s="196" customFormat="1" ht="35.25" customHeight="1"/>
    <row r="75" s="196" customFormat="1" ht="35.25" customHeight="1"/>
    <row r="76" s="196" customFormat="1" ht="35.25" customHeight="1"/>
    <row r="77" s="196" customFormat="1" ht="35.25" customHeight="1"/>
    <row r="78" s="196" customFormat="1" ht="35.25" customHeight="1"/>
    <row r="79" s="196" customFormat="1" ht="35.25" customHeight="1"/>
    <row r="80" s="196" customFormat="1" ht="35.25" customHeight="1"/>
    <row r="81" s="196" customFormat="1" ht="35.25" customHeight="1"/>
    <row r="82" s="196" customFormat="1" ht="35.25" customHeight="1"/>
    <row r="83" s="196" customFormat="1" ht="35.25" customHeight="1"/>
    <row r="84" s="196" customFormat="1" ht="35.25" customHeight="1"/>
    <row r="85" s="196" customFormat="1" ht="35.25" customHeight="1"/>
    <row r="86" s="196" customFormat="1" ht="35.25" customHeight="1"/>
    <row r="87" s="196" customFormat="1" ht="35.25" customHeight="1"/>
    <row r="88" s="196" customFormat="1" ht="35.25" customHeight="1"/>
    <row r="89" s="196" customFormat="1" ht="35.25" customHeight="1"/>
    <row r="90" s="196" customFormat="1" ht="35.25" customHeight="1"/>
    <row r="91" s="196" customFormat="1" ht="35.25" customHeight="1"/>
    <row r="92" s="196" customFormat="1" ht="35.25" customHeight="1"/>
    <row r="93" s="196" customFormat="1" ht="35.25" customHeight="1"/>
    <row r="94" s="196" customFormat="1" ht="35.25" customHeight="1"/>
    <row r="95" s="196" customFormat="1" ht="35.25" customHeight="1"/>
    <row r="96" s="196" customFormat="1" ht="35.25" customHeight="1"/>
    <row r="97" s="196" customFormat="1" ht="35.25" customHeight="1"/>
    <row r="98" s="196" customFormat="1" ht="35.25" customHeight="1"/>
    <row r="99" s="196" customFormat="1" ht="35.25" customHeight="1"/>
    <row r="100" s="196" customFormat="1" ht="15"/>
    <row r="101" s="196" customFormat="1" ht="15"/>
    <row r="102" s="196" customFormat="1" ht="15"/>
    <row r="103" s="196" customFormat="1" ht="15"/>
    <row r="104" s="196" customFormat="1" ht="15"/>
    <row r="105" s="196" customFormat="1" ht="15"/>
    <row r="106" s="196" customFormat="1" ht="15"/>
    <row r="107" s="196" customFormat="1" ht="15"/>
  </sheetData>
  <sheetProtection/>
  <mergeCells count="2">
    <mergeCell ref="B20:T20"/>
    <mergeCell ref="B39:T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89"/>
  <sheetViews>
    <sheetView zoomScalePageLayoutView="0" workbookViewId="0" topLeftCell="A67">
      <selection activeCell="A48" sqref="A48:Z89"/>
    </sheetView>
  </sheetViews>
  <sheetFormatPr defaultColWidth="11.421875" defaultRowHeight="34.5" customHeight="1"/>
  <cols>
    <col min="4" max="4" width="10.7109375" style="0" customWidth="1"/>
    <col min="5" max="5" width="39.7109375" style="0" customWidth="1"/>
    <col min="6" max="6" width="14.57421875" style="0" customWidth="1"/>
    <col min="7" max="7" width="11.8515625" style="0" bestFit="1" customWidth="1"/>
    <col min="14" max="14" width="25.7109375" style="0" customWidth="1"/>
    <col min="16" max="16" width="11.8515625" style="0" bestFit="1" customWidth="1"/>
    <col min="26" max="26" width="26.421875" style="0" customWidth="1"/>
    <col min="27" max="50" width="11.421875" style="239" customWidth="1"/>
  </cols>
  <sheetData>
    <row r="1" spans="1:25" ht="34.5" customHeight="1">
      <c r="A1" s="49" t="s">
        <v>278</v>
      </c>
      <c r="B1" s="49"/>
      <c r="C1" s="21"/>
      <c r="D1" s="22"/>
      <c r="E1" s="22"/>
      <c r="F1" s="21"/>
      <c r="G1" s="25"/>
      <c r="H1" s="21"/>
      <c r="I1" s="92"/>
      <c r="J1" s="21"/>
      <c r="K1" s="21"/>
      <c r="L1" s="22"/>
      <c r="M1" s="22"/>
      <c r="N1" s="22"/>
      <c r="O1" s="25"/>
      <c r="P1" s="25"/>
      <c r="Q1" s="22"/>
      <c r="R1" s="22"/>
      <c r="S1" s="22"/>
      <c r="T1" s="22"/>
      <c r="U1" s="25"/>
      <c r="V1" s="21"/>
      <c r="W1" s="22"/>
      <c r="X1" s="21"/>
      <c r="Y1" s="21"/>
    </row>
    <row r="2" spans="1:25" ht="34.5" customHeight="1">
      <c r="A2" s="49" t="s">
        <v>317</v>
      </c>
      <c r="B2" s="49"/>
      <c r="C2" s="21"/>
      <c r="D2" s="22"/>
      <c r="E2" s="158" t="s">
        <v>318</v>
      </c>
      <c r="F2" s="21"/>
      <c r="G2" s="25"/>
      <c r="H2" s="21"/>
      <c r="I2" s="93"/>
      <c r="J2" s="21"/>
      <c r="K2" s="21"/>
      <c r="L2" s="22"/>
      <c r="M2" s="22"/>
      <c r="N2" s="22"/>
      <c r="O2" s="25"/>
      <c r="P2" s="25"/>
      <c r="Q2" s="22"/>
      <c r="R2" s="22"/>
      <c r="S2" s="22"/>
      <c r="T2" s="22"/>
      <c r="U2" s="25"/>
      <c r="V2" s="21"/>
      <c r="W2" s="22"/>
      <c r="X2" s="21"/>
      <c r="Y2" s="21"/>
    </row>
    <row r="3" spans="2:25" ht="34.5" customHeight="1" thickBot="1">
      <c r="B3" s="21"/>
      <c r="C3" s="21"/>
      <c r="D3" s="22"/>
      <c r="E3" s="22"/>
      <c r="F3" s="21"/>
      <c r="G3" s="25"/>
      <c r="H3" s="21"/>
      <c r="I3" s="93"/>
      <c r="J3" s="21"/>
      <c r="K3" s="21"/>
      <c r="L3" s="22"/>
      <c r="M3" s="22"/>
      <c r="N3" s="22"/>
      <c r="O3" s="25"/>
      <c r="P3" s="25"/>
      <c r="Q3" s="22"/>
      <c r="R3" s="22"/>
      <c r="S3" s="22"/>
      <c r="T3" s="22"/>
      <c r="U3" s="25"/>
      <c r="V3" s="21"/>
      <c r="W3" s="22"/>
      <c r="X3" s="21"/>
      <c r="Y3" s="21"/>
    </row>
    <row r="4" spans="1:26" ht="34.5" customHeight="1" thickBot="1">
      <c r="A4" s="300" t="s">
        <v>405</v>
      </c>
      <c r="B4" s="300" t="s">
        <v>63</v>
      </c>
      <c r="C4" s="301" t="s">
        <v>64</v>
      </c>
      <c r="D4" s="301" t="s">
        <v>65</v>
      </c>
      <c r="E4" s="302" t="s">
        <v>66</v>
      </c>
      <c r="F4" s="302" t="s">
        <v>67</v>
      </c>
      <c r="G4" s="303" t="s">
        <v>68</v>
      </c>
      <c r="H4" s="304" t="s">
        <v>69</v>
      </c>
      <c r="I4" s="305" t="s">
        <v>70</v>
      </c>
      <c r="J4" s="302" t="s">
        <v>71</v>
      </c>
      <c r="K4" s="302" t="s">
        <v>72</v>
      </c>
      <c r="L4" s="302" t="s">
        <v>73</v>
      </c>
      <c r="M4" s="302" t="s">
        <v>74</v>
      </c>
      <c r="N4" s="302" t="s">
        <v>75</v>
      </c>
      <c r="O4" s="303" t="s">
        <v>76</v>
      </c>
      <c r="P4" s="303" t="s">
        <v>77</v>
      </c>
      <c r="Q4" s="379" t="s">
        <v>78</v>
      </c>
      <c r="R4" s="379" t="s">
        <v>63</v>
      </c>
      <c r="S4" s="302" t="s">
        <v>79</v>
      </c>
      <c r="T4" s="302" t="s">
        <v>63</v>
      </c>
      <c r="U4" s="303" t="s">
        <v>80</v>
      </c>
      <c r="V4" s="302" t="s">
        <v>81</v>
      </c>
      <c r="W4" s="302" t="s">
        <v>83</v>
      </c>
      <c r="X4" s="302" t="s">
        <v>84</v>
      </c>
      <c r="Y4" s="302" t="s">
        <v>85</v>
      </c>
      <c r="Z4" s="302" t="s">
        <v>373</v>
      </c>
    </row>
    <row r="5" spans="1:26" s="239" customFormat="1" ht="34.5" customHeight="1">
      <c r="A5" s="381">
        <v>1</v>
      </c>
      <c r="B5" s="382">
        <v>41030</v>
      </c>
      <c r="C5" s="383">
        <v>64</v>
      </c>
      <c r="D5" s="383">
        <v>1356</v>
      </c>
      <c r="E5" s="384" t="s">
        <v>319</v>
      </c>
      <c r="F5" s="385" t="s">
        <v>351</v>
      </c>
      <c r="G5" s="386">
        <v>2700</v>
      </c>
      <c r="H5" s="383">
        <v>797</v>
      </c>
      <c r="I5" s="387">
        <v>43</v>
      </c>
      <c r="J5" s="382">
        <v>41030</v>
      </c>
      <c r="K5" s="382">
        <v>41044</v>
      </c>
      <c r="L5" s="382">
        <v>41052</v>
      </c>
      <c r="M5" s="382">
        <v>41053</v>
      </c>
      <c r="N5" s="388" t="s">
        <v>402</v>
      </c>
      <c r="O5" s="386">
        <v>1840</v>
      </c>
      <c r="P5" s="386">
        <v>860</v>
      </c>
      <c r="Q5" s="388">
        <v>50253565</v>
      </c>
      <c r="R5" s="445">
        <v>41045</v>
      </c>
      <c r="S5" s="388"/>
      <c r="T5" s="388"/>
      <c r="U5" s="389"/>
      <c r="V5" s="389"/>
      <c r="W5" s="388"/>
      <c r="X5" s="388"/>
      <c r="Y5" s="388"/>
      <c r="Z5" s="427" t="s">
        <v>225</v>
      </c>
    </row>
    <row r="6" spans="1:26" s="239" customFormat="1" ht="34.5" customHeight="1">
      <c r="A6" s="381">
        <v>2</v>
      </c>
      <c r="B6" s="382">
        <v>41030</v>
      </c>
      <c r="C6" s="383">
        <v>65</v>
      </c>
      <c r="D6" s="383">
        <v>1353</v>
      </c>
      <c r="E6" s="384" t="s">
        <v>320</v>
      </c>
      <c r="F6" s="385" t="s">
        <v>288</v>
      </c>
      <c r="G6" s="386">
        <v>2700</v>
      </c>
      <c r="H6" s="388">
        <v>798</v>
      </c>
      <c r="I6" s="387">
        <v>35</v>
      </c>
      <c r="J6" s="382">
        <v>41030</v>
      </c>
      <c r="K6" s="382">
        <v>41044</v>
      </c>
      <c r="L6" s="382">
        <v>41052</v>
      </c>
      <c r="M6" s="382">
        <v>41053</v>
      </c>
      <c r="N6" s="388" t="s">
        <v>403</v>
      </c>
      <c r="O6" s="386">
        <v>1545</v>
      </c>
      <c r="P6" s="386">
        <v>1155</v>
      </c>
      <c r="Q6" s="388">
        <v>51138987</v>
      </c>
      <c r="R6" s="445">
        <v>41051</v>
      </c>
      <c r="S6" s="388"/>
      <c r="T6" s="388"/>
      <c r="U6" s="389"/>
      <c r="V6" s="389"/>
      <c r="W6" s="388"/>
      <c r="X6" s="388"/>
      <c r="Y6" s="388"/>
      <c r="Z6" s="427" t="s">
        <v>225</v>
      </c>
    </row>
    <row r="7" spans="1:50" s="390" customFormat="1" ht="34.5" customHeight="1">
      <c r="A7" s="371">
        <v>3</v>
      </c>
      <c r="B7" s="372">
        <v>41030</v>
      </c>
      <c r="C7" s="373">
        <v>66</v>
      </c>
      <c r="D7" s="373">
        <v>1357</v>
      </c>
      <c r="E7" s="380" t="s">
        <v>321</v>
      </c>
      <c r="F7" s="374" t="s">
        <v>191</v>
      </c>
      <c r="G7" s="375">
        <v>180</v>
      </c>
      <c r="H7" s="373">
        <v>799</v>
      </c>
      <c r="I7" s="376">
        <v>9</v>
      </c>
      <c r="J7" s="372">
        <v>41040</v>
      </c>
      <c r="K7" s="372">
        <v>41040</v>
      </c>
      <c r="L7" s="372">
        <v>41048</v>
      </c>
      <c r="M7" s="372">
        <v>41066</v>
      </c>
      <c r="N7" s="377" t="s">
        <v>418</v>
      </c>
      <c r="O7" s="375">
        <v>180</v>
      </c>
      <c r="P7" s="449">
        <f>G7-O7</f>
        <v>0</v>
      </c>
      <c r="Q7" s="377"/>
      <c r="R7" s="377"/>
      <c r="S7" s="377"/>
      <c r="T7" s="377"/>
      <c r="U7" s="378"/>
      <c r="V7" s="378"/>
      <c r="W7" s="377"/>
      <c r="X7" s="377"/>
      <c r="Y7" s="377"/>
      <c r="Z7" s="428" t="s">
        <v>225</v>
      </c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</row>
    <row r="8" spans="1:26" s="239" customFormat="1" ht="34.5" customHeight="1">
      <c r="A8" s="381">
        <v>4</v>
      </c>
      <c r="B8" s="382">
        <v>41038</v>
      </c>
      <c r="C8" s="383">
        <v>67</v>
      </c>
      <c r="D8" s="383">
        <v>1478</v>
      </c>
      <c r="E8" s="384" t="s">
        <v>325</v>
      </c>
      <c r="F8" s="385" t="s">
        <v>198</v>
      </c>
      <c r="G8" s="386">
        <v>360</v>
      </c>
      <c r="H8" s="383">
        <v>876</v>
      </c>
      <c r="I8" s="387">
        <v>39</v>
      </c>
      <c r="J8" s="382">
        <v>41039</v>
      </c>
      <c r="K8" s="382">
        <v>41040</v>
      </c>
      <c r="L8" s="382">
        <v>41048</v>
      </c>
      <c r="M8" s="382">
        <v>41050</v>
      </c>
      <c r="N8" s="388" t="s">
        <v>404</v>
      </c>
      <c r="O8" s="386">
        <v>252.5</v>
      </c>
      <c r="P8" s="386">
        <v>107.5</v>
      </c>
      <c r="Q8" s="388">
        <v>48719170</v>
      </c>
      <c r="R8" s="445">
        <v>41050</v>
      </c>
      <c r="S8" s="388"/>
      <c r="T8" s="388"/>
      <c r="U8" s="389"/>
      <c r="V8" s="389"/>
      <c r="W8" s="388"/>
      <c r="X8" s="388"/>
      <c r="Y8" s="388"/>
      <c r="Z8" s="427" t="s">
        <v>225</v>
      </c>
    </row>
    <row r="9" spans="1:50" s="390" customFormat="1" ht="34.5" customHeight="1">
      <c r="A9" s="371">
        <v>5</v>
      </c>
      <c r="B9" s="372">
        <v>41038</v>
      </c>
      <c r="C9" s="373">
        <v>68</v>
      </c>
      <c r="D9" s="373"/>
      <c r="E9" s="380" t="s">
        <v>326</v>
      </c>
      <c r="F9" s="374" t="s">
        <v>327</v>
      </c>
      <c r="G9" s="375">
        <v>180</v>
      </c>
      <c r="H9" s="373"/>
      <c r="I9" s="376">
        <v>9</v>
      </c>
      <c r="J9" s="372">
        <v>41040</v>
      </c>
      <c r="K9" s="372">
        <v>41041</v>
      </c>
      <c r="L9" s="372">
        <v>41049</v>
      </c>
      <c r="M9" s="372">
        <v>41068</v>
      </c>
      <c r="N9" s="377" t="s">
        <v>424</v>
      </c>
      <c r="O9" s="375">
        <v>210</v>
      </c>
      <c r="P9" s="449"/>
      <c r="Q9" s="377"/>
      <c r="R9" s="377"/>
      <c r="S9" s="377"/>
      <c r="T9" s="377"/>
      <c r="U9" s="378"/>
      <c r="V9" s="378"/>
      <c r="W9" s="377"/>
      <c r="X9" s="377"/>
      <c r="Y9" s="377"/>
      <c r="Z9" s="428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</row>
    <row r="10" spans="1:26" s="239" customFormat="1" ht="34.5" customHeight="1">
      <c r="A10" s="381">
        <v>6</v>
      </c>
      <c r="B10" s="382">
        <v>41039</v>
      </c>
      <c r="C10" s="383">
        <v>69</v>
      </c>
      <c r="D10" s="383">
        <v>1564</v>
      </c>
      <c r="E10" s="384" t="s">
        <v>328</v>
      </c>
      <c r="F10" s="385" t="s">
        <v>192</v>
      </c>
      <c r="G10" s="386">
        <v>360</v>
      </c>
      <c r="H10" s="383">
        <v>935</v>
      </c>
      <c r="I10" s="387">
        <v>7</v>
      </c>
      <c r="J10" s="382">
        <v>41056</v>
      </c>
      <c r="K10" s="382">
        <v>41057</v>
      </c>
      <c r="L10" s="382">
        <v>41066</v>
      </c>
      <c r="M10" s="401">
        <v>41060</v>
      </c>
      <c r="N10" s="388" t="s">
        <v>413</v>
      </c>
      <c r="O10" s="386">
        <v>210.5</v>
      </c>
      <c r="P10" s="446">
        <f>G10-O10</f>
        <v>149.5</v>
      </c>
      <c r="Q10" s="388"/>
      <c r="R10" s="388"/>
      <c r="S10" s="388"/>
      <c r="T10" s="388"/>
      <c r="U10" s="389"/>
      <c r="V10" s="389"/>
      <c r="W10" s="388"/>
      <c r="X10" s="388"/>
      <c r="Y10" s="388"/>
      <c r="Z10" s="427" t="s">
        <v>360</v>
      </c>
    </row>
    <row r="11" spans="1:26" s="239" customFormat="1" ht="34.5" customHeight="1">
      <c r="A11" s="381">
        <v>7</v>
      </c>
      <c r="B11" s="382">
        <v>41039</v>
      </c>
      <c r="C11" s="383">
        <v>70</v>
      </c>
      <c r="D11" s="383">
        <v>1565</v>
      </c>
      <c r="E11" s="384" t="s">
        <v>329</v>
      </c>
      <c r="F11" s="385" t="s">
        <v>203</v>
      </c>
      <c r="G11" s="386">
        <v>360</v>
      </c>
      <c r="H11" s="383">
        <v>936</v>
      </c>
      <c r="I11" s="387">
        <v>7</v>
      </c>
      <c r="J11" s="382">
        <v>41056</v>
      </c>
      <c r="K11" s="382">
        <v>41057</v>
      </c>
      <c r="L11" s="382">
        <v>41066</v>
      </c>
      <c r="M11" s="401">
        <v>41060</v>
      </c>
      <c r="N11" s="388" t="s">
        <v>413</v>
      </c>
      <c r="O11" s="386">
        <v>248.5</v>
      </c>
      <c r="P11" s="446">
        <f aca="true" t="shared" si="0" ref="P11:P29">G11-O11</f>
        <v>111.5</v>
      </c>
      <c r="Q11" s="388"/>
      <c r="R11" s="388"/>
      <c r="S11" s="388"/>
      <c r="T11" s="388"/>
      <c r="U11" s="389"/>
      <c r="V11" s="389"/>
      <c r="W11" s="388"/>
      <c r="X11" s="388"/>
      <c r="Y11" s="388"/>
      <c r="Z11" s="427" t="s">
        <v>360</v>
      </c>
    </row>
    <row r="12" spans="1:26" s="239" customFormat="1" ht="34.5" customHeight="1">
      <c r="A12" s="381">
        <v>8</v>
      </c>
      <c r="B12" s="382">
        <v>41039</v>
      </c>
      <c r="C12" s="383">
        <v>71</v>
      </c>
      <c r="D12" s="383">
        <v>1566</v>
      </c>
      <c r="E12" s="384" t="s">
        <v>330</v>
      </c>
      <c r="F12" s="385" t="s">
        <v>193</v>
      </c>
      <c r="G12" s="386">
        <v>360</v>
      </c>
      <c r="H12" s="383">
        <v>937</v>
      </c>
      <c r="I12" s="387">
        <v>7</v>
      </c>
      <c r="J12" s="382">
        <v>41056</v>
      </c>
      <c r="K12" s="382">
        <v>41057</v>
      </c>
      <c r="L12" s="382">
        <v>41066</v>
      </c>
      <c r="M12" s="401">
        <v>41060</v>
      </c>
      <c r="N12" s="388" t="s">
        <v>413</v>
      </c>
      <c r="O12" s="386">
        <v>233.5</v>
      </c>
      <c r="P12" s="446">
        <f t="shared" si="0"/>
        <v>126.5</v>
      </c>
      <c r="Q12" s="388"/>
      <c r="R12" s="388"/>
      <c r="S12" s="388"/>
      <c r="T12" s="388"/>
      <c r="U12" s="389"/>
      <c r="V12" s="389"/>
      <c r="W12" s="388"/>
      <c r="X12" s="388"/>
      <c r="Y12" s="388"/>
      <c r="Z12" s="427" t="s">
        <v>360</v>
      </c>
    </row>
    <row r="13" spans="1:26" s="239" customFormat="1" ht="34.5" customHeight="1">
      <c r="A13" s="381">
        <v>9</v>
      </c>
      <c r="B13" s="382">
        <v>41039</v>
      </c>
      <c r="C13" s="383">
        <v>72</v>
      </c>
      <c r="D13" s="383">
        <v>1567</v>
      </c>
      <c r="E13" s="384" t="s">
        <v>331</v>
      </c>
      <c r="F13" s="385" t="s">
        <v>322</v>
      </c>
      <c r="G13" s="386">
        <v>360</v>
      </c>
      <c r="H13" s="383">
        <v>938</v>
      </c>
      <c r="I13" s="387">
        <v>7</v>
      </c>
      <c r="J13" s="382">
        <v>41056</v>
      </c>
      <c r="K13" s="382">
        <v>41057</v>
      </c>
      <c r="L13" s="382">
        <v>41066</v>
      </c>
      <c r="M13" s="401">
        <v>41060</v>
      </c>
      <c r="N13" s="388" t="s">
        <v>413</v>
      </c>
      <c r="O13" s="386">
        <v>277.4</v>
      </c>
      <c r="P13" s="446">
        <f t="shared" si="0"/>
        <v>82.60000000000002</v>
      </c>
      <c r="Q13" s="388"/>
      <c r="R13" s="388"/>
      <c r="S13" s="388"/>
      <c r="T13" s="388"/>
      <c r="U13" s="389"/>
      <c r="V13" s="389"/>
      <c r="W13" s="388"/>
      <c r="X13" s="388"/>
      <c r="Y13" s="388"/>
      <c r="Z13" s="427" t="s">
        <v>360</v>
      </c>
    </row>
    <row r="14" spans="1:26" s="239" customFormat="1" ht="34.5" customHeight="1">
      <c r="A14" s="381">
        <v>10</v>
      </c>
      <c r="B14" s="382">
        <v>41039</v>
      </c>
      <c r="C14" s="383">
        <v>73</v>
      </c>
      <c r="D14" s="383">
        <v>1569</v>
      </c>
      <c r="E14" s="384" t="s">
        <v>332</v>
      </c>
      <c r="F14" s="385" t="s">
        <v>333</v>
      </c>
      <c r="G14" s="386">
        <v>540</v>
      </c>
      <c r="H14" s="383">
        <v>940</v>
      </c>
      <c r="I14" s="387">
        <v>7</v>
      </c>
      <c r="J14" s="382">
        <v>41055</v>
      </c>
      <c r="K14" s="382">
        <v>41057</v>
      </c>
      <c r="L14" s="382">
        <v>41066</v>
      </c>
      <c r="M14" s="401">
        <v>41060</v>
      </c>
      <c r="N14" s="388" t="s">
        <v>413</v>
      </c>
      <c r="O14" s="386"/>
      <c r="P14" s="446"/>
      <c r="Q14" s="388"/>
      <c r="R14" s="388"/>
      <c r="S14" s="388"/>
      <c r="T14" s="388"/>
      <c r="U14" s="389"/>
      <c r="V14" s="389"/>
      <c r="W14" s="388"/>
      <c r="X14" s="388"/>
      <c r="Y14" s="388"/>
      <c r="Z14" s="427" t="s">
        <v>360</v>
      </c>
    </row>
    <row r="15" spans="1:26" s="239" customFormat="1" ht="34.5" customHeight="1">
      <c r="A15" s="381">
        <v>11</v>
      </c>
      <c r="B15" s="382">
        <v>41039</v>
      </c>
      <c r="C15" s="383">
        <v>74</v>
      </c>
      <c r="D15" s="383">
        <v>1570</v>
      </c>
      <c r="E15" s="384" t="s">
        <v>334</v>
      </c>
      <c r="F15" s="385" t="s">
        <v>335</v>
      </c>
      <c r="G15" s="386">
        <v>540</v>
      </c>
      <c r="H15" s="383">
        <v>941</v>
      </c>
      <c r="I15" s="387">
        <v>7</v>
      </c>
      <c r="J15" s="382">
        <v>41055</v>
      </c>
      <c r="K15" s="382">
        <v>41057</v>
      </c>
      <c r="L15" s="382">
        <v>41066</v>
      </c>
      <c r="M15" s="401">
        <v>41060</v>
      </c>
      <c r="N15" s="388" t="s">
        <v>413</v>
      </c>
      <c r="O15" s="386">
        <v>339</v>
      </c>
      <c r="P15" s="446">
        <f t="shared" si="0"/>
        <v>201</v>
      </c>
      <c r="Q15" s="388"/>
      <c r="R15" s="388"/>
      <c r="S15" s="388"/>
      <c r="T15" s="388"/>
      <c r="U15" s="389"/>
      <c r="V15" s="389"/>
      <c r="W15" s="388"/>
      <c r="X15" s="388"/>
      <c r="Y15" s="388"/>
      <c r="Z15" s="427" t="s">
        <v>360</v>
      </c>
    </row>
    <row r="16" spans="1:26" s="239" customFormat="1" ht="34.5" customHeight="1">
      <c r="A16" s="381">
        <v>12</v>
      </c>
      <c r="B16" s="382">
        <v>41039</v>
      </c>
      <c r="C16" s="383">
        <v>75</v>
      </c>
      <c r="D16" s="383">
        <v>1568</v>
      </c>
      <c r="E16" s="384" t="s">
        <v>336</v>
      </c>
      <c r="F16" s="385" t="s">
        <v>337</v>
      </c>
      <c r="G16" s="386">
        <v>360</v>
      </c>
      <c r="H16" s="383">
        <v>939</v>
      </c>
      <c r="I16" s="387">
        <v>7</v>
      </c>
      <c r="J16" s="382">
        <v>41056</v>
      </c>
      <c r="K16" s="382">
        <v>41057</v>
      </c>
      <c r="L16" s="382">
        <v>41066</v>
      </c>
      <c r="M16" s="401">
        <v>41060</v>
      </c>
      <c r="N16" s="388" t="s">
        <v>413</v>
      </c>
      <c r="O16" s="386">
        <v>351</v>
      </c>
      <c r="P16" s="446">
        <f t="shared" si="0"/>
        <v>9</v>
      </c>
      <c r="Q16" s="388"/>
      <c r="R16" s="388"/>
      <c r="S16" s="388"/>
      <c r="T16" s="388"/>
      <c r="U16" s="389"/>
      <c r="V16" s="389"/>
      <c r="W16" s="388"/>
      <c r="X16" s="388"/>
      <c r="Y16" s="388"/>
      <c r="Z16" s="427" t="s">
        <v>360</v>
      </c>
    </row>
    <row r="17" spans="1:26" s="239" customFormat="1" ht="34.5" customHeight="1">
      <c r="A17" s="381">
        <v>13</v>
      </c>
      <c r="B17" s="382">
        <v>41039</v>
      </c>
      <c r="C17" s="383">
        <v>76</v>
      </c>
      <c r="D17" s="383">
        <v>1571</v>
      </c>
      <c r="E17" s="384" t="s">
        <v>338</v>
      </c>
      <c r="F17" s="385" t="s">
        <v>197</v>
      </c>
      <c r="G17" s="386">
        <v>720</v>
      </c>
      <c r="H17" s="383">
        <v>944</v>
      </c>
      <c r="I17" s="387">
        <v>7</v>
      </c>
      <c r="J17" s="382">
        <v>41055</v>
      </c>
      <c r="K17" s="382">
        <v>41058</v>
      </c>
      <c r="L17" s="382">
        <v>41066</v>
      </c>
      <c r="M17" s="401">
        <v>41061</v>
      </c>
      <c r="N17" s="388" t="s">
        <v>422</v>
      </c>
      <c r="O17" s="386">
        <v>411.5</v>
      </c>
      <c r="P17" s="450">
        <f>G17-O17</f>
        <v>308.5</v>
      </c>
      <c r="Q17" s="388">
        <v>51137869</v>
      </c>
      <c r="R17" s="401">
        <v>41061</v>
      </c>
      <c r="S17" s="388"/>
      <c r="T17" s="388"/>
      <c r="U17" s="389"/>
      <c r="V17" s="389"/>
      <c r="W17" s="388"/>
      <c r="X17" s="388"/>
      <c r="Y17" s="388"/>
      <c r="Z17" s="427" t="s">
        <v>360</v>
      </c>
    </row>
    <row r="18" spans="1:26" s="239" customFormat="1" ht="34.5" customHeight="1">
      <c r="A18" s="381">
        <v>14</v>
      </c>
      <c r="B18" s="382">
        <v>41039</v>
      </c>
      <c r="C18" s="383">
        <v>77</v>
      </c>
      <c r="D18" s="383">
        <v>1572</v>
      </c>
      <c r="E18" s="384" t="s">
        <v>339</v>
      </c>
      <c r="F18" s="385" t="s">
        <v>147</v>
      </c>
      <c r="G18" s="386">
        <v>540</v>
      </c>
      <c r="H18" s="383">
        <v>945</v>
      </c>
      <c r="I18" s="387">
        <v>7</v>
      </c>
      <c r="J18" s="382">
        <v>41055</v>
      </c>
      <c r="K18" s="382">
        <v>41057</v>
      </c>
      <c r="L18" s="382">
        <v>41066</v>
      </c>
      <c r="M18" s="401">
        <v>41060</v>
      </c>
      <c r="N18" s="388" t="s">
        <v>413</v>
      </c>
      <c r="O18" s="386">
        <v>449.5</v>
      </c>
      <c r="P18" s="446">
        <f t="shared" si="0"/>
        <v>90.5</v>
      </c>
      <c r="Q18" s="388"/>
      <c r="R18" s="388"/>
      <c r="S18" s="388"/>
      <c r="T18" s="388"/>
      <c r="U18" s="389"/>
      <c r="V18" s="389"/>
      <c r="W18" s="388"/>
      <c r="X18" s="388"/>
      <c r="Y18" s="388"/>
      <c r="Z18" s="427" t="s">
        <v>360</v>
      </c>
    </row>
    <row r="19" spans="1:26" s="239" customFormat="1" ht="34.5" customHeight="1">
      <c r="A19" s="381">
        <v>15</v>
      </c>
      <c r="B19" s="382">
        <v>41039</v>
      </c>
      <c r="C19" s="383">
        <v>78</v>
      </c>
      <c r="D19" s="383">
        <v>1573</v>
      </c>
      <c r="E19" s="384" t="s">
        <v>340</v>
      </c>
      <c r="F19" s="385" t="s">
        <v>295</v>
      </c>
      <c r="G19" s="386">
        <v>540</v>
      </c>
      <c r="H19" s="383">
        <v>947</v>
      </c>
      <c r="I19" s="387">
        <v>7</v>
      </c>
      <c r="J19" s="382">
        <v>41055</v>
      </c>
      <c r="K19" s="382">
        <v>41057</v>
      </c>
      <c r="L19" s="382">
        <v>41066</v>
      </c>
      <c r="M19" s="401">
        <v>41060</v>
      </c>
      <c r="N19" s="388" t="s">
        <v>413</v>
      </c>
      <c r="O19" s="386">
        <v>416.4</v>
      </c>
      <c r="P19" s="446">
        <f t="shared" si="0"/>
        <v>123.60000000000002</v>
      </c>
      <c r="Q19" s="388"/>
      <c r="R19" s="388"/>
      <c r="S19" s="388"/>
      <c r="T19" s="388"/>
      <c r="U19" s="389"/>
      <c r="V19" s="389"/>
      <c r="W19" s="388"/>
      <c r="X19" s="388"/>
      <c r="Y19" s="388"/>
      <c r="Z19" s="427" t="s">
        <v>360</v>
      </c>
    </row>
    <row r="20" spans="1:50" s="239" customFormat="1" ht="34.5" customHeight="1">
      <c r="A20" s="381">
        <v>16</v>
      </c>
      <c r="B20" s="382">
        <v>41039</v>
      </c>
      <c r="C20" s="383">
        <v>79</v>
      </c>
      <c r="D20" s="383">
        <v>1574</v>
      </c>
      <c r="E20" s="384" t="s">
        <v>341</v>
      </c>
      <c r="F20" s="385" t="s">
        <v>342</v>
      </c>
      <c r="G20" s="386">
        <v>540</v>
      </c>
      <c r="H20" s="383">
        <v>948</v>
      </c>
      <c r="I20" s="387">
        <v>7</v>
      </c>
      <c r="J20" s="382">
        <v>41055</v>
      </c>
      <c r="K20" s="382">
        <v>41057</v>
      </c>
      <c r="L20" s="382">
        <v>41066</v>
      </c>
      <c r="M20" s="401">
        <v>41060</v>
      </c>
      <c r="N20" s="388" t="s">
        <v>413</v>
      </c>
      <c r="O20" s="386">
        <v>328.5</v>
      </c>
      <c r="P20" s="446">
        <f t="shared" si="0"/>
        <v>211.5</v>
      </c>
      <c r="Q20" s="388"/>
      <c r="R20" s="388"/>
      <c r="S20" s="388"/>
      <c r="T20" s="388"/>
      <c r="U20" s="389"/>
      <c r="V20" s="389"/>
      <c r="W20" s="388"/>
      <c r="X20" s="388"/>
      <c r="Y20" s="388"/>
      <c r="Z20" s="427" t="s">
        <v>360</v>
      </c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</row>
    <row r="21" spans="1:26" s="239" customFormat="1" ht="34.5" customHeight="1">
      <c r="A21" s="381">
        <v>17</v>
      </c>
      <c r="B21" s="382">
        <v>41039</v>
      </c>
      <c r="C21" s="383">
        <v>80</v>
      </c>
      <c r="D21" s="383">
        <v>1575</v>
      </c>
      <c r="E21" s="384" t="s">
        <v>343</v>
      </c>
      <c r="F21" s="385" t="s">
        <v>191</v>
      </c>
      <c r="G21" s="386">
        <v>540</v>
      </c>
      <c r="H21" s="383">
        <v>949</v>
      </c>
      <c r="I21" s="387">
        <v>7</v>
      </c>
      <c r="J21" s="382">
        <v>41056</v>
      </c>
      <c r="K21" s="382">
        <v>41058</v>
      </c>
      <c r="L21" s="382">
        <v>41066</v>
      </c>
      <c r="M21" s="401">
        <v>41060</v>
      </c>
      <c r="N21" s="388" t="s">
        <v>413</v>
      </c>
      <c r="O21" s="386">
        <v>418</v>
      </c>
      <c r="P21" s="446">
        <f t="shared" si="0"/>
        <v>122</v>
      </c>
      <c r="Q21" s="388"/>
      <c r="R21" s="388"/>
      <c r="S21" s="388"/>
      <c r="T21" s="388"/>
      <c r="U21" s="389"/>
      <c r="V21" s="389"/>
      <c r="W21" s="388"/>
      <c r="X21" s="388"/>
      <c r="Y21" s="388"/>
      <c r="Z21" s="427" t="s">
        <v>360</v>
      </c>
    </row>
    <row r="22" spans="1:26" s="239" customFormat="1" ht="34.5" customHeight="1">
      <c r="A22" s="381">
        <v>18</v>
      </c>
      <c r="B22" s="382">
        <v>41039</v>
      </c>
      <c r="C22" s="383">
        <v>81</v>
      </c>
      <c r="D22" s="383">
        <v>1576</v>
      </c>
      <c r="E22" s="384" t="s">
        <v>344</v>
      </c>
      <c r="F22" s="385" t="s">
        <v>345</v>
      </c>
      <c r="G22" s="386">
        <v>360</v>
      </c>
      <c r="H22" s="383">
        <v>950</v>
      </c>
      <c r="I22" s="387">
        <v>7</v>
      </c>
      <c r="J22" s="382">
        <v>41056</v>
      </c>
      <c r="K22" s="382">
        <v>41057</v>
      </c>
      <c r="L22" s="382">
        <v>41066</v>
      </c>
      <c r="M22" s="401">
        <v>41060</v>
      </c>
      <c r="N22" s="388" t="s">
        <v>413</v>
      </c>
      <c r="O22" s="386">
        <v>310.5</v>
      </c>
      <c r="P22" s="446">
        <f t="shared" si="0"/>
        <v>49.5</v>
      </c>
      <c r="Q22" s="388"/>
      <c r="R22" s="388"/>
      <c r="S22" s="388"/>
      <c r="T22" s="388"/>
      <c r="U22" s="389"/>
      <c r="V22" s="389"/>
      <c r="W22" s="388"/>
      <c r="X22" s="388"/>
      <c r="Y22" s="388"/>
      <c r="Z22" s="427" t="s">
        <v>360</v>
      </c>
    </row>
    <row r="23" spans="1:50" s="239" customFormat="1" ht="34.5" customHeight="1">
      <c r="A23" s="381">
        <v>19</v>
      </c>
      <c r="B23" s="382">
        <v>41039</v>
      </c>
      <c r="C23" s="383">
        <v>82</v>
      </c>
      <c r="D23" s="383">
        <v>1577</v>
      </c>
      <c r="E23" s="384" t="s">
        <v>346</v>
      </c>
      <c r="F23" s="385" t="s">
        <v>347</v>
      </c>
      <c r="G23" s="386">
        <v>540</v>
      </c>
      <c r="H23" s="383">
        <v>952</v>
      </c>
      <c r="I23" s="387">
        <v>7</v>
      </c>
      <c r="J23" s="382">
        <v>41056</v>
      </c>
      <c r="K23" s="382">
        <v>41058</v>
      </c>
      <c r="L23" s="382">
        <v>41067</v>
      </c>
      <c r="M23" s="401">
        <v>41060</v>
      </c>
      <c r="N23" s="388" t="s">
        <v>413</v>
      </c>
      <c r="O23" s="386">
        <v>382</v>
      </c>
      <c r="P23" s="446">
        <f t="shared" si="0"/>
        <v>158</v>
      </c>
      <c r="Q23" s="388"/>
      <c r="R23" s="388"/>
      <c r="S23" s="388"/>
      <c r="T23" s="388"/>
      <c r="U23" s="389"/>
      <c r="V23" s="389"/>
      <c r="W23" s="388"/>
      <c r="X23" s="388"/>
      <c r="Y23" s="388"/>
      <c r="Z23" s="427" t="s">
        <v>360</v>
      </c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</row>
    <row r="24" spans="1:26" s="239" customFormat="1" ht="34.5" customHeight="1">
      <c r="A24" s="381">
        <v>20</v>
      </c>
      <c r="B24" s="382">
        <v>41039</v>
      </c>
      <c r="C24" s="383">
        <v>83</v>
      </c>
      <c r="D24" s="383">
        <v>1578</v>
      </c>
      <c r="E24" s="384" t="s">
        <v>348</v>
      </c>
      <c r="F24" s="385" t="s">
        <v>349</v>
      </c>
      <c r="G24" s="386">
        <v>540</v>
      </c>
      <c r="H24" s="383">
        <v>953</v>
      </c>
      <c r="I24" s="387">
        <v>7</v>
      </c>
      <c r="J24" s="382">
        <v>41056</v>
      </c>
      <c r="K24" s="382">
        <v>41058</v>
      </c>
      <c r="L24" s="382">
        <v>41067</v>
      </c>
      <c r="M24" s="401">
        <v>41060</v>
      </c>
      <c r="N24" s="388" t="s">
        <v>413</v>
      </c>
      <c r="O24" s="386">
        <v>472.5</v>
      </c>
      <c r="P24" s="446">
        <f t="shared" si="0"/>
        <v>67.5</v>
      </c>
      <c r="Q24" s="388"/>
      <c r="R24" s="388"/>
      <c r="S24" s="388"/>
      <c r="T24" s="388"/>
      <c r="U24" s="389"/>
      <c r="V24" s="389"/>
      <c r="W24" s="388"/>
      <c r="X24" s="388"/>
      <c r="Y24" s="388"/>
      <c r="Z24" s="427" t="s">
        <v>360</v>
      </c>
    </row>
    <row r="25" spans="1:26" s="239" customFormat="1" ht="34.5" customHeight="1">
      <c r="A25" s="381">
        <v>21</v>
      </c>
      <c r="B25" s="382">
        <v>41039</v>
      </c>
      <c r="C25" s="383">
        <v>84</v>
      </c>
      <c r="D25" s="383">
        <v>1579</v>
      </c>
      <c r="E25" s="384" t="s">
        <v>350</v>
      </c>
      <c r="F25" s="385" t="s">
        <v>351</v>
      </c>
      <c r="G25" s="386">
        <v>540</v>
      </c>
      <c r="H25" s="383">
        <v>954</v>
      </c>
      <c r="I25" s="387">
        <v>7</v>
      </c>
      <c r="J25" s="382">
        <v>41056</v>
      </c>
      <c r="K25" s="382">
        <v>41058</v>
      </c>
      <c r="L25" s="382">
        <v>41067</v>
      </c>
      <c r="M25" s="401">
        <v>41060</v>
      </c>
      <c r="N25" s="388" t="s">
        <v>413</v>
      </c>
      <c r="O25" s="386">
        <v>363.5</v>
      </c>
      <c r="P25" s="446">
        <f t="shared" si="0"/>
        <v>176.5</v>
      </c>
      <c r="Q25" s="388"/>
      <c r="R25" s="388"/>
      <c r="S25" s="388"/>
      <c r="T25" s="388"/>
      <c r="U25" s="389"/>
      <c r="V25" s="389"/>
      <c r="W25" s="388"/>
      <c r="X25" s="388"/>
      <c r="Y25" s="388"/>
      <c r="Z25" s="427" t="s">
        <v>360</v>
      </c>
    </row>
    <row r="26" spans="1:26" s="239" customFormat="1" ht="34.5" customHeight="1">
      <c r="A26" s="381">
        <v>22</v>
      </c>
      <c r="B26" s="382">
        <v>41039</v>
      </c>
      <c r="C26" s="383">
        <v>85</v>
      </c>
      <c r="D26" s="383">
        <v>1580</v>
      </c>
      <c r="E26" s="384" t="s">
        <v>352</v>
      </c>
      <c r="F26" s="385" t="s">
        <v>353</v>
      </c>
      <c r="G26" s="386">
        <v>720</v>
      </c>
      <c r="H26" s="383">
        <v>955</v>
      </c>
      <c r="I26" s="387">
        <v>7</v>
      </c>
      <c r="J26" s="382">
        <v>41055</v>
      </c>
      <c r="K26" s="382">
        <v>41058</v>
      </c>
      <c r="L26" s="382">
        <v>41067</v>
      </c>
      <c r="M26" s="401">
        <v>41060</v>
      </c>
      <c r="N26" s="388" t="s">
        <v>413</v>
      </c>
      <c r="O26" s="386">
        <v>629.8</v>
      </c>
      <c r="P26" s="446">
        <f t="shared" si="0"/>
        <v>90.20000000000005</v>
      </c>
      <c r="Q26" s="388"/>
      <c r="R26" s="388"/>
      <c r="S26" s="388"/>
      <c r="T26" s="388"/>
      <c r="U26" s="389"/>
      <c r="V26" s="389"/>
      <c r="W26" s="388"/>
      <c r="X26" s="388"/>
      <c r="Y26" s="388"/>
      <c r="Z26" s="427" t="s">
        <v>360</v>
      </c>
    </row>
    <row r="27" spans="1:26" s="239" customFormat="1" ht="34.5" customHeight="1">
      <c r="A27" s="381">
        <v>23</v>
      </c>
      <c r="B27" s="382">
        <v>41039</v>
      </c>
      <c r="C27" s="383">
        <v>86</v>
      </c>
      <c r="D27" s="383">
        <v>1581</v>
      </c>
      <c r="E27" s="384" t="s">
        <v>354</v>
      </c>
      <c r="F27" s="385" t="s">
        <v>355</v>
      </c>
      <c r="G27" s="386">
        <v>360</v>
      </c>
      <c r="H27" s="383">
        <v>956</v>
      </c>
      <c r="I27" s="387">
        <v>7</v>
      </c>
      <c r="J27" s="382">
        <v>41056</v>
      </c>
      <c r="K27" s="382">
        <v>41057</v>
      </c>
      <c r="L27" s="382">
        <v>41066</v>
      </c>
      <c r="M27" s="401">
        <v>41060</v>
      </c>
      <c r="N27" s="388" t="s">
        <v>413</v>
      </c>
      <c r="O27" s="386">
        <v>355.8</v>
      </c>
      <c r="P27" s="446">
        <f t="shared" si="0"/>
        <v>4.199999999999989</v>
      </c>
      <c r="Q27" s="388"/>
      <c r="R27" s="388"/>
      <c r="S27" s="388"/>
      <c r="T27" s="388"/>
      <c r="U27" s="389"/>
      <c r="V27" s="389"/>
      <c r="W27" s="388"/>
      <c r="X27" s="388"/>
      <c r="Y27" s="388"/>
      <c r="Z27" s="427" t="s">
        <v>360</v>
      </c>
    </row>
    <row r="28" spans="1:26" s="239" customFormat="1" ht="34.5" customHeight="1">
      <c r="A28" s="381">
        <v>24</v>
      </c>
      <c r="B28" s="382">
        <v>41039</v>
      </c>
      <c r="C28" s="383">
        <v>87</v>
      </c>
      <c r="D28" s="383">
        <v>1582</v>
      </c>
      <c r="E28" s="384" t="s">
        <v>356</v>
      </c>
      <c r="F28" s="385" t="s">
        <v>357</v>
      </c>
      <c r="G28" s="386">
        <v>360</v>
      </c>
      <c r="H28" s="383">
        <v>957</v>
      </c>
      <c r="I28" s="387">
        <v>7</v>
      </c>
      <c r="J28" s="382">
        <v>41056</v>
      </c>
      <c r="K28" s="382">
        <v>41057</v>
      </c>
      <c r="L28" s="382">
        <v>41066</v>
      </c>
      <c r="M28" s="401">
        <v>41060</v>
      </c>
      <c r="N28" s="388" t="s">
        <v>413</v>
      </c>
      <c r="O28" s="386">
        <v>294.5</v>
      </c>
      <c r="P28" s="446">
        <f t="shared" si="0"/>
        <v>65.5</v>
      </c>
      <c r="Q28" s="388"/>
      <c r="R28" s="388"/>
      <c r="S28" s="388"/>
      <c r="T28" s="388"/>
      <c r="U28" s="389"/>
      <c r="V28" s="389"/>
      <c r="W28" s="388"/>
      <c r="X28" s="388"/>
      <c r="Y28" s="388"/>
      <c r="Z28" s="427" t="s">
        <v>360</v>
      </c>
    </row>
    <row r="29" spans="1:26" s="239" customFormat="1" ht="34.5" customHeight="1">
      <c r="A29" s="381">
        <v>25</v>
      </c>
      <c r="B29" s="382">
        <v>41039</v>
      </c>
      <c r="C29" s="383">
        <v>88</v>
      </c>
      <c r="D29" s="383">
        <v>1583</v>
      </c>
      <c r="E29" s="384" t="s">
        <v>358</v>
      </c>
      <c r="F29" s="385" t="s">
        <v>359</v>
      </c>
      <c r="G29" s="386">
        <v>540</v>
      </c>
      <c r="H29" s="383">
        <v>958</v>
      </c>
      <c r="I29" s="387">
        <v>7</v>
      </c>
      <c r="J29" s="382">
        <v>41056</v>
      </c>
      <c r="K29" s="382">
        <v>41058</v>
      </c>
      <c r="L29" s="382">
        <v>41067</v>
      </c>
      <c r="M29" s="401">
        <v>41060</v>
      </c>
      <c r="N29" s="388" t="s">
        <v>413</v>
      </c>
      <c r="O29" s="386">
        <v>282.7</v>
      </c>
      <c r="P29" s="446">
        <f t="shared" si="0"/>
        <v>257.3</v>
      </c>
      <c r="Q29" s="388"/>
      <c r="R29" s="388"/>
      <c r="S29" s="388"/>
      <c r="T29" s="388"/>
      <c r="U29" s="389"/>
      <c r="V29" s="389"/>
      <c r="W29" s="388"/>
      <c r="X29" s="388"/>
      <c r="Y29" s="388"/>
      <c r="Z29" s="427" t="s">
        <v>360</v>
      </c>
    </row>
    <row r="30" spans="1:26" ht="34.5" customHeight="1">
      <c r="A30" s="381">
        <v>26</v>
      </c>
      <c r="B30" s="382">
        <v>41040</v>
      </c>
      <c r="C30" s="383">
        <v>89</v>
      </c>
      <c r="D30" s="383">
        <v>1542</v>
      </c>
      <c r="E30" s="384" t="s">
        <v>362</v>
      </c>
      <c r="F30" s="385" t="s">
        <v>198</v>
      </c>
      <c r="G30" s="386">
        <v>360</v>
      </c>
      <c r="H30" s="383">
        <v>903</v>
      </c>
      <c r="I30" s="387">
        <v>39</v>
      </c>
      <c r="J30" s="382">
        <v>41032</v>
      </c>
      <c r="K30" s="382">
        <v>41033</v>
      </c>
      <c r="L30" s="382">
        <v>41041</v>
      </c>
      <c r="M30" s="382">
        <v>41039</v>
      </c>
      <c r="N30" s="383">
        <v>0</v>
      </c>
      <c r="O30" s="386">
        <v>255</v>
      </c>
      <c r="P30" s="386">
        <f>G30-O30</f>
        <v>105</v>
      </c>
      <c r="Q30" s="388"/>
      <c r="R30" s="388"/>
      <c r="S30" s="388"/>
      <c r="T30" s="388"/>
      <c r="U30" s="389"/>
      <c r="V30" s="389"/>
      <c r="W30" s="388"/>
      <c r="X30" s="388"/>
      <c r="Y30" s="388"/>
      <c r="Z30" s="427"/>
    </row>
    <row r="31" spans="1:50" s="390" customFormat="1" ht="34.5" customHeight="1">
      <c r="A31" s="371">
        <v>27</v>
      </c>
      <c r="B31" s="372">
        <v>41043</v>
      </c>
      <c r="C31" s="373">
        <v>90</v>
      </c>
      <c r="D31" s="373">
        <v>1541</v>
      </c>
      <c r="E31" s="380" t="s">
        <v>363</v>
      </c>
      <c r="F31" s="374" t="s">
        <v>147</v>
      </c>
      <c r="G31" s="375">
        <v>180</v>
      </c>
      <c r="H31" s="373">
        <v>904</v>
      </c>
      <c r="I31" s="376">
        <v>9</v>
      </c>
      <c r="J31" s="372">
        <v>41047</v>
      </c>
      <c r="K31" s="400">
        <v>41049</v>
      </c>
      <c r="L31" s="372">
        <v>41057</v>
      </c>
      <c r="M31" s="372">
        <v>41064</v>
      </c>
      <c r="N31" s="377" t="s">
        <v>420</v>
      </c>
      <c r="O31" s="375">
        <v>180</v>
      </c>
      <c r="P31" s="449">
        <f>G31-O31</f>
        <v>0</v>
      </c>
      <c r="Q31" s="377"/>
      <c r="R31" s="377"/>
      <c r="S31" s="377"/>
      <c r="T31" s="377"/>
      <c r="U31" s="378"/>
      <c r="V31" s="378"/>
      <c r="W31" s="377"/>
      <c r="X31" s="377"/>
      <c r="Y31" s="377"/>
      <c r="Z31" s="428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</row>
    <row r="32" spans="1:26" ht="34.5" customHeight="1">
      <c r="A32" s="381">
        <v>28</v>
      </c>
      <c r="B32" s="382">
        <v>41044</v>
      </c>
      <c r="C32" s="383">
        <v>91</v>
      </c>
      <c r="D32" s="383">
        <v>1540</v>
      </c>
      <c r="E32" s="384" t="s">
        <v>364</v>
      </c>
      <c r="F32" s="385" t="s">
        <v>193</v>
      </c>
      <c r="G32" s="386">
        <v>375</v>
      </c>
      <c r="H32" s="383">
        <v>909</v>
      </c>
      <c r="I32" s="387">
        <v>18</v>
      </c>
      <c r="J32" s="382">
        <v>41046</v>
      </c>
      <c r="K32" s="382">
        <v>41047</v>
      </c>
      <c r="L32" s="382">
        <v>41055</v>
      </c>
      <c r="M32" s="382">
        <v>41051</v>
      </c>
      <c r="N32" s="388" t="s">
        <v>408</v>
      </c>
      <c r="O32" s="386">
        <f>G32</f>
        <v>375</v>
      </c>
      <c r="P32" s="386">
        <v>0</v>
      </c>
      <c r="Q32" s="388"/>
      <c r="R32" s="388"/>
      <c r="S32" s="388"/>
      <c r="T32" s="388"/>
      <c r="U32" s="389"/>
      <c r="V32" s="389"/>
      <c r="W32" s="388"/>
      <c r="X32" s="388"/>
      <c r="Y32" s="388"/>
      <c r="Z32" s="427"/>
    </row>
    <row r="33" spans="1:26" ht="34.5" customHeight="1">
      <c r="A33" s="381">
        <v>29</v>
      </c>
      <c r="B33" s="382">
        <v>41044</v>
      </c>
      <c r="C33" s="383">
        <v>92</v>
      </c>
      <c r="D33" s="383">
        <v>1543</v>
      </c>
      <c r="E33" s="384" t="s">
        <v>365</v>
      </c>
      <c r="F33" s="385" t="s">
        <v>193</v>
      </c>
      <c r="G33" s="386">
        <v>360</v>
      </c>
      <c r="H33" s="383">
        <v>910</v>
      </c>
      <c r="I33" s="387">
        <v>14</v>
      </c>
      <c r="J33" s="382">
        <v>41046</v>
      </c>
      <c r="K33" s="382">
        <v>41047</v>
      </c>
      <c r="L33" s="401">
        <v>41055</v>
      </c>
      <c r="M33" s="382">
        <v>41058</v>
      </c>
      <c r="N33" s="388" t="s">
        <v>412</v>
      </c>
      <c r="O33" s="386">
        <v>360</v>
      </c>
      <c r="P33" s="446">
        <f>G33-O33</f>
        <v>0</v>
      </c>
      <c r="Q33" s="388"/>
      <c r="R33" s="388"/>
      <c r="S33" s="388"/>
      <c r="T33" s="388"/>
      <c r="U33" s="389"/>
      <c r="V33" s="389"/>
      <c r="W33" s="388"/>
      <c r="X33" s="388"/>
      <c r="Y33" s="388"/>
      <c r="Z33" s="427"/>
    </row>
    <row r="34" spans="1:26" ht="34.5" customHeight="1">
      <c r="A34" s="406">
        <v>30</v>
      </c>
      <c r="B34" s="407">
        <v>41044</v>
      </c>
      <c r="C34" s="408">
        <v>93</v>
      </c>
      <c r="D34" s="408">
        <v>1544</v>
      </c>
      <c r="E34" s="409" t="s">
        <v>366</v>
      </c>
      <c r="F34" s="410" t="s">
        <v>193</v>
      </c>
      <c r="G34" s="411">
        <v>420</v>
      </c>
      <c r="H34" s="408">
        <v>912</v>
      </c>
      <c r="I34" s="412">
        <v>14</v>
      </c>
      <c r="J34" s="407">
        <v>41046</v>
      </c>
      <c r="K34" s="407">
        <v>41047</v>
      </c>
      <c r="L34" s="407">
        <v>41055</v>
      </c>
      <c r="M34" s="382">
        <v>41058</v>
      </c>
      <c r="N34" s="388" t="s">
        <v>412</v>
      </c>
      <c r="O34" s="411">
        <v>358</v>
      </c>
      <c r="P34" s="447">
        <f>G34-O34</f>
        <v>62</v>
      </c>
      <c r="Q34" s="404">
        <v>51138878</v>
      </c>
      <c r="R34" s="448">
        <v>41058</v>
      </c>
      <c r="S34" s="404"/>
      <c r="T34" s="404"/>
      <c r="U34" s="413"/>
      <c r="V34" s="413"/>
      <c r="W34" s="404"/>
      <c r="X34" s="404"/>
      <c r="Y34" s="404"/>
      <c r="Z34" s="427"/>
    </row>
    <row r="35" spans="1:26" ht="35.25" customHeight="1">
      <c r="A35" s="405">
        <v>31</v>
      </c>
      <c r="B35" s="423">
        <v>41044</v>
      </c>
      <c r="C35" s="424">
        <v>94</v>
      </c>
      <c r="D35" s="424">
        <v>1545</v>
      </c>
      <c r="E35" s="397" t="s">
        <v>367</v>
      </c>
      <c r="F35" s="398" t="s">
        <v>203</v>
      </c>
      <c r="G35" s="425">
        <v>210</v>
      </c>
      <c r="H35" s="424">
        <v>913</v>
      </c>
      <c r="I35" s="405">
        <v>24</v>
      </c>
      <c r="J35" s="423">
        <v>41050</v>
      </c>
      <c r="K35" s="423">
        <v>41051</v>
      </c>
      <c r="L35" s="423">
        <v>41059</v>
      </c>
      <c r="M35" s="382">
        <v>41053</v>
      </c>
      <c r="N35" s="388" t="s">
        <v>411</v>
      </c>
      <c r="O35" s="425">
        <v>210</v>
      </c>
      <c r="P35" s="425">
        <v>0</v>
      </c>
      <c r="Q35" s="238"/>
      <c r="R35" s="238"/>
      <c r="S35" s="238"/>
      <c r="T35" s="238"/>
      <c r="U35" s="426"/>
      <c r="V35" s="426"/>
      <c r="W35" s="238"/>
      <c r="X35" s="238"/>
      <c r="Y35" s="238"/>
      <c r="Z35" s="427"/>
    </row>
    <row r="36" spans="1:26" ht="34.5" customHeight="1">
      <c r="A36" s="405">
        <v>32</v>
      </c>
      <c r="B36" s="423">
        <v>41044</v>
      </c>
      <c r="C36" s="424">
        <v>95</v>
      </c>
      <c r="D36" s="424">
        <v>1584</v>
      </c>
      <c r="E36" s="397" t="s">
        <v>368</v>
      </c>
      <c r="F36" s="398" t="s">
        <v>351</v>
      </c>
      <c r="G36" s="425">
        <v>2700</v>
      </c>
      <c r="H36" s="424">
        <v>962</v>
      </c>
      <c r="I36" s="405">
        <v>43</v>
      </c>
      <c r="J36" s="423">
        <v>41044</v>
      </c>
      <c r="K36" s="423">
        <v>41058</v>
      </c>
      <c r="L36" s="423">
        <v>41068</v>
      </c>
      <c r="M36" s="382">
        <v>41081</v>
      </c>
      <c r="N36" s="388" t="s">
        <v>436</v>
      </c>
      <c r="O36" s="425">
        <v>2686.5</v>
      </c>
      <c r="P36" s="425">
        <f>G36-O36</f>
        <v>13.5</v>
      </c>
      <c r="Q36" s="238">
        <v>50890668</v>
      </c>
      <c r="R36" s="451">
        <v>41074</v>
      </c>
      <c r="S36" s="238"/>
      <c r="T36" s="238"/>
      <c r="U36" s="426"/>
      <c r="V36" s="426"/>
      <c r="W36" s="238"/>
      <c r="X36" s="238"/>
      <c r="Y36" s="238"/>
      <c r="Z36" s="427"/>
    </row>
    <row r="37" spans="1:50" s="18" customFormat="1" ht="34.5" customHeight="1">
      <c r="A37" s="364">
        <v>33</v>
      </c>
      <c r="B37" s="359">
        <v>41050</v>
      </c>
      <c r="C37" s="360">
        <v>96</v>
      </c>
      <c r="D37" s="360">
        <v>1676</v>
      </c>
      <c r="E37" s="441" t="s">
        <v>410</v>
      </c>
      <c r="F37" s="362" t="s">
        <v>322</v>
      </c>
      <c r="G37" s="363">
        <v>540</v>
      </c>
      <c r="H37" s="360">
        <v>1009</v>
      </c>
      <c r="I37" s="364">
        <v>9</v>
      </c>
      <c r="J37" s="359">
        <v>41052</v>
      </c>
      <c r="K37" s="359">
        <v>41055</v>
      </c>
      <c r="L37" s="359">
        <v>41064</v>
      </c>
      <c r="M37" s="372">
        <v>41082</v>
      </c>
      <c r="N37" s="377" t="s">
        <v>438</v>
      </c>
      <c r="O37" s="363">
        <v>534.3</v>
      </c>
      <c r="P37" s="449">
        <v>5.7</v>
      </c>
      <c r="Q37" s="473" t="s">
        <v>439</v>
      </c>
      <c r="R37" s="473" t="s">
        <v>440</v>
      </c>
      <c r="S37" s="247"/>
      <c r="T37" s="247"/>
      <c r="U37" s="246"/>
      <c r="V37" s="246"/>
      <c r="W37" s="247"/>
      <c r="X37" s="247"/>
      <c r="Y37" s="247"/>
      <c r="Z37" s="428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</row>
    <row r="38" spans="1:50" s="18" customFormat="1" ht="34.5" customHeight="1">
      <c r="A38" s="364">
        <v>34</v>
      </c>
      <c r="B38" s="359">
        <v>41050</v>
      </c>
      <c r="C38" s="360">
        <v>97</v>
      </c>
      <c r="D38" s="360">
        <v>1675</v>
      </c>
      <c r="E38" s="441" t="s">
        <v>379</v>
      </c>
      <c r="F38" s="362" t="s">
        <v>380</v>
      </c>
      <c r="G38" s="363">
        <v>270</v>
      </c>
      <c r="H38" s="360">
        <v>1008</v>
      </c>
      <c r="I38" s="364">
        <v>9</v>
      </c>
      <c r="J38" s="359">
        <v>41054</v>
      </c>
      <c r="K38" s="359">
        <v>41055</v>
      </c>
      <c r="L38" s="359">
        <v>41064</v>
      </c>
      <c r="M38" s="372">
        <v>41068</v>
      </c>
      <c r="N38" s="377" t="s">
        <v>425</v>
      </c>
      <c r="O38" s="363">
        <v>270</v>
      </c>
      <c r="P38" s="449">
        <f>G38-O38</f>
        <v>0</v>
      </c>
      <c r="Q38" s="247"/>
      <c r="R38" s="247"/>
      <c r="S38" s="247"/>
      <c r="T38" s="247"/>
      <c r="U38" s="246"/>
      <c r="V38" s="246"/>
      <c r="W38" s="247"/>
      <c r="X38" s="247"/>
      <c r="Y38" s="247"/>
      <c r="Z38" s="428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</row>
    <row r="39" spans="1:26" ht="35.25" customHeight="1">
      <c r="A39" s="364">
        <v>35</v>
      </c>
      <c r="B39" s="359">
        <v>41053</v>
      </c>
      <c r="C39" s="360">
        <v>98</v>
      </c>
      <c r="D39" s="360">
        <v>1772</v>
      </c>
      <c r="E39" s="441" t="s">
        <v>400</v>
      </c>
      <c r="F39" s="362" t="s">
        <v>347</v>
      </c>
      <c r="G39" s="363">
        <v>180</v>
      </c>
      <c r="H39" s="360">
        <v>1037</v>
      </c>
      <c r="I39" s="364">
        <v>9</v>
      </c>
      <c r="J39" s="359">
        <v>41066</v>
      </c>
      <c r="K39" s="359">
        <v>41067</v>
      </c>
      <c r="L39" s="359">
        <v>41075</v>
      </c>
      <c r="M39" s="359">
        <v>41082</v>
      </c>
      <c r="N39" s="247" t="s">
        <v>441</v>
      </c>
      <c r="O39" s="363">
        <v>180</v>
      </c>
      <c r="P39" s="449">
        <v>0</v>
      </c>
      <c r="Q39" s="247"/>
      <c r="R39" s="247"/>
      <c r="S39" s="247"/>
      <c r="T39" s="247"/>
      <c r="U39" s="246"/>
      <c r="V39" s="246"/>
      <c r="W39" s="247"/>
      <c r="X39" s="247"/>
      <c r="Y39" s="247"/>
      <c r="Z39" s="428"/>
    </row>
    <row r="40" spans="1:26" ht="35.25" customHeight="1">
      <c r="A40" s="364">
        <v>36</v>
      </c>
      <c r="B40" s="359">
        <v>41053</v>
      </c>
      <c r="C40" s="360">
        <v>99</v>
      </c>
      <c r="D40" s="360">
        <v>1773</v>
      </c>
      <c r="E40" s="441" t="s">
        <v>401</v>
      </c>
      <c r="F40" s="362" t="s">
        <v>193</v>
      </c>
      <c r="G40" s="363">
        <v>180</v>
      </c>
      <c r="H40" s="360">
        <v>1038</v>
      </c>
      <c r="I40" s="364">
        <v>9</v>
      </c>
      <c r="J40" s="359">
        <v>41068</v>
      </c>
      <c r="K40" s="359">
        <v>41069</v>
      </c>
      <c r="L40" s="359">
        <v>41077</v>
      </c>
      <c r="M40" s="359">
        <v>41088</v>
      </c>
      <c r="N40" s="247" t="s">
        <v>450</v>
      </c>
      <c r="O40" s="363">
        <v>180</v>
      </c>
      <c r="P40" s="449">
        <v>0</v>
      </c>
      <c r="Q40" s="247"/>
      <c r="R40" s="247"/>
      <c r="S40" s="247"/>
      <c r="T40" s="247"/>
      <c r="U40" s="246"/>
      <c r="V40" s="246"/>
      <c r="W40" s="247"/>
      <c r="X40" s="247"/>
      <c r="Y40" s="247"/>
      <c r="Z40" s="428"/>
    </row>
    <row r="41" spans="1:26" s="239" customFormat="1" ht="35.25" customHeight="1">
      <c r="A41" s="405">
        <v>37</v>
      </c>
      <c r="B41" s="423">
        <v>41054</v>
      </c>
      <c r="C41" s="424">
        <v>100</v>
      </c>
      <c r="D41" s="424">
        <v>1759</v>
      </c>
      <c r="E41" s="397" t="s">
        <v>406</v>
      </c>
      <c r="F41" s="398" t="s">
        <v>198</v>
      </c>
      <c r="G41" s="425">
        <v>180</v>
      </c>
      <c r="H41" s="424">
        <v>1048</v>
      </c>
      <c r="I41" s="405">
        <v>39</v>
      </c>
      <c r="J41" s="423">
        <v>41056</v>
      </c>
      <c r="K41" s="423">
        <v>41056</v>
      </c>
      <c r="L41" s="423">
        <v>41066</v>
      </c>
      <c r="M41" s="423">
        <v>41064</v>
      </c>
      <c r="N41" s="238" t="s">
        <v>421</v>
      </c>
      <c r="O41" s="425">
        <v>165.5</v>
      </c>
      <c r="P41" s="447">
        <f>G41-O41</f>
        <v>14.5</v>
      </c>
      <c r="Q41" s="238">
        <v>50240984</v>
      </c>
      <c r="R41" s="451">
        <v>41071</v>
      </c>
      <c r="S41" s="238"/>
      <c r="T41" s="238"/>
      <c r="U41" s="426"/>
      <c r="V41" s="426"/>
      <c r="W41" s="238"/>
      <c r="X41" s="238"/>
      <c r="Y41" s="238"/>
      <c r="Z41" s="427"/>
    </row>
    <row r="42" spans="1:26" s="239" customFormat="1" ht="35.25" customHeight="1">
      <c r="A42" s="364">
        <v>38</v>
      </c>
      <c r="B42" s="254">
        <v>41054</v>
      </c>
      <c r="C42" s="360">
        <v>101</v>
      </c>
      <c r="D42" s="360">
        <v>1758</v>
      </c>
      <c r="E42" s="441" t="s">
        <v>407</v>
      </c>
      <c r="F42" s="362" t="s">
        <v>345</v>
      </c>
      <c r="G42" s="363">
        <v>270</v>
      </c>
      <c r="H42" s="360">
        <v>1046</v>
      </c>
      <c r="I42" s="364">
        <v>9</v>
      </c>
      <c r="J42" s="359">
        <v>41059</v>
      </c>
      <c r="K42" s="254">
        <v>41060</v>
      </c>
      <c r="L42" s="359">
        <v>41068</v>
      </c>
      <c r="M42" s="359">
        <v>41082</v>
      </c>
      <c r="N42" s="247" t="s">
        <v>441</v>
      </c>
      <c r="O42" s="363">
        <v>270</v>
      </c>
      <c r="P42" s="360"/>
      <c r="Q42" s="247"/>
      <c r="R42" s="247"/>
      <c r="S42" s="247"/>
      <c r="T42" s="247"/>
      <c r="U42" s="246"/>
      <c r="V42" s="246"/>
      <c r="W42" s="247"/>
      <c r="X42" s="247"/>
      <c r="Y42" s="247"/>
      <c r="Z42" s="428"/>
    </row>
    <row r="43" spans="1:26" s="239" customFormat="1" ht="35.25" customHeight="1">
      <c r="A43" s="405">
        <v>39</v>
      </c>
      <c r="B43" s="423">
        <v>41059</v>
      </c>
      <c r="C43" s="424">
        <v>102</v>
      </c>
      <c r="D43" s="424">
        <v>1798</v>
      </c>
      <c r="E43" s="397" t="s">
        <v>409</v>
      </c>
      <c r="F43" s="398" t="s">
        <v>198</v>
      </c>
      <c r="G43" s="425">
        <v>180</v>
      </c>
      <c r="H43" s="424">
        <v>1060</v>
      </c>
      <c r="I43" s="405">
        <v>23</v>
      </c>
      <c r="J43" s="423">
        <v>41059</v>
      </c>
      <c r="K43" s="423">
        <v>41059</v>
      </c>
      <c r="L43" s="423">
        <v>41067</v>
      </c>
      <c r="M43" s="423">
        <v>41067</v>
      </c>
      <c r="N43" s="238" t="s">
        <v>419</v>
      </c>
      <c r="O43" s="425">
        <v>161.7</v>
      </c>
      <c r="P43" s="447">
        <f>G43-O43</f>
        <v>18.30000000000001</v>
      </c>
      <c r="Q43" s="238">
        <v>50240596</v>
      </c>
      <c r="R43" s="451">
        <v>41066</v>
      </c>
      <c r="S43" s="238"/>
      <c r="T43" s="238"/>
      <c r="U43" s="426"/>
      <c r="V43" s="426"/>
      <c r="W43" s="238"/>
      <c r="X43" s="238"/>
      <c r="Y43" s="238"/>
      <c r="Z43" s="427"/>
    </row>
    <row r="44" spans="1:26" s="239" customFormat="1" ht="35.25" customHeight="1">
      <c r="A44" s="364">
        <v>40</v>
      </c>
      <c r="B44" s="359">
        <v>41059</v>
      </c>
      <c r="C44" s="360">
        <v>103</v>
      </c>
      <c r="D44" s="360">
        <v>1799</v>
      </c>
      <c r="E44" s="441" t="s">
        <v>410</v>
      </c>
      <c r="F44" s="362" t="s">
        <v>193</v>
      </c>
      <c r="G44" s="363">
        <v>360</v>
      </c>
      <c r="H44" s="360">
        <v>1061</v>
      </c>
      <c r="I44" s="364">
        <v>9</v>
      </c>
      <c r="J44" s="359">
        <v>41060</v>
      </c>
      <c r="K44" s="359">
        <v>41061</v>
      </c>
      <c r="L44" s="359">
        <v>41069</v>
      </c>
      <c r="M44" s="372">
        <v>41082</v>
      </c>
      <c r="N44" s="377" t="s">
        <v>438</v>
      </c>
      <c r="O44" s="363">
        <v>300.5</v>
      </c>
      <c r="P44" s="449">
        <v>59.5</v>
      </c>
      <c r="Q44" s="247">
        <v>51567457</v>
      </c>
      <c r="R44" s="399">
        <v>41067</v>
      </c>
      <c r="S44" s="247"/>
      <c r="T44" s="247"/>
      <c r="U44" s="246"/>
      <c r="V44" s="246"/>
      <c r="W44" s="247"/>
      <c r="X44" s="247"/>
      <c r="Y44" s="247"/>
      <c r="Z44" s="428"/>
    </row>
    <row r="45" spans="1:26" s="239" customFormat="1" ht="35.25" customHeight="1">
      <c r="A45" s="414"/>
      <c r="B45" s="415"/>
      <c r="C45" s="416"/>
      <c r="D45" s="416"/>
      <c r="E45" s="417"/>
      <c r="F45" s="418"/>
      <c r="G45" s="419"/>
      <c r="H45" s="416"/>
      <c r="I45" s="414"/>
      <c r="J45" s="415"/>
      <c r="K45" s="415"/>
      <c r="L45" s="415"/>
      <c r="M45" s="415"/>
      <c r="N45" s="416"/>
      <c r="O45" s="419"/>
      <c r="P45" s="416"/>
      <c r="Q45" s="420"/>
      <c r="R45" s="420"/>
      <c r="S45" s="420"/>
      <c r="T45" s="420"/>
      <c r="U45" s="421"/>
      <c r="V45" s="421"/>
      <c r="W45" s="420"/>
      <c r="X45" s="420"/>
      <c r="Y45" s="420"/>
      <c r="Z45" s="422"/>
    </row>
    <row r="46" spans="1:50" s="18" customFormat="1" ht="34.5" customHeight="1">
      <c r="A46" s="414"/>
      <c r="B46" s="415"/>
      <c r="C46" s="416"/>
      <c r="D46" s="416"/>
      <c r="E46" s="417"/>
      <c r="F46" s="418"/>
      <c r="G46" s="419"/>
      <c r="H46" s="416"/>
      <c r="I46" s="414"/>
      <c r="J46" s="415"/>
      <c r="K46" s="415"/>
      <c r="L46" s="415"/>
      <c r="M46" s="415"/>
      <c r="N46" s="416"/>
      <c r="O46" s="419"/>
      <c r="P46" s="416"/>
      <c r="Q46" s="420"/>
      <c r="R46" s="420"/>
      <c r="S46" s="420"/>
      <c r="T46" s="420"/>
      <c r="U46" s="421"/>
      <c r="V46" s="421"/>
      <c r="W46" s="420"/>
      <c r="X46" s="420"/>
      <c r="Y46" s="420"/>
      <c r="Z46" s="422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</row>
    <row r="47" spans="1:50" s="18" customFormat="1" ht="34.5" customHeight="1" thickBot="1">
      <c r="A47" s="430" t="s">
        <v>372</v>
      </c>
      <c r="B47" s="415"/>
      <c r="C47" s="416"/>
      <c r="D47" s="416"/>
      <c r="E47" s="417"/>
      <c r="F47" s="418"/>
      <c r="G47" s="419"/>
      <c r="H47" s="416"/>
      <c r="I47" s="414"/>
      <c r="J47" s="415"/>
      <c r="K47" s="415"/>
      <c r="L47" s="415"/>
      <c r="M47" s="415"/>
      <c r="N47" s="416"/>
      <c r="O47" s="419"/>
      <c r="P47" s="416"/>
      <c r="Q47" s="420"/>
      <c r="R47" s="420"/>
      <c r="S47" s="420"/>
      <c r="T47" s="420"/>
      <c r="U47" s="421"/>
      <c r="V47" s="421"/>
      <c r="W47" s="420"/>
      <c r="X47" s="420"/>
      <c r="Y47" s="420"/>
      <c r="Z47" s="422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</row>
    <row r="48" spans="1:28" ht="34.5" customHeight="1" thickBot="1">
      <c r="A48" s="300" t="s">
        <v>264</v>
      </c>
      <c r="B48" s="300" t="s">
        <v>63</v>
      </c>
      <c r="C48" s="301" t="s">
        <v>91</v>
      </c>
      <c r="D48" s="403" t="s">
        <v>371</v>
      </c>
      <c r="E48" s="431" t="s">
        <v>66</v>
      </c>
      <c r="F48" s="302" t="s">
        <v>188</v>
      </c>
      <c r="G48" s="303" t="s">
        <v>68</v>
      </c>
      <c r="H48" s="304" t="s">
        <v>69</v>
      </c>
      <c r="I48" s="305" t="s">
        <v>70</v>
      </c>
      <c r="J48" s="302" t="s">
        <v>71</v>
      </c>
      <c r="K48" s="302" t="s">
        <v>72</v>
      </c>
      <c r="L48" s="302" t="s">
        <v>73</v>
      </c>
      <c r="M48" s="302" t="s">
        <v>74</v>
      </c>
      <c r="N48" s="302" t="s">
        <v>75</v>
      </c>
      <c r="O48" s="303" t="s">
        <v>76</v>
      </c>
      <c r="P48" s="303" t="s">
        <v>77</v>
      </c>
      <c r="Q48" s="379" t="s">
        <v>78</v>
      </c>
      <c r="R48" s="379" t="s">
        <v>63</v>
      </c>
      <c r="S48" s="302" t="s">
        <v>79</v>
      </c>
      <c r="T48" s="302" t="s">
        <v>63</v>
      </c>
      <c r="U48" s="303" t="s">
        <v>80</v>
      </c>
      <c r="V48" s="302" t="s">
        <v>81</v>
      </c>
      <c r="W48" s="302" t="s">
        <v>83</v>
      </c>
      <c r="X48" s="302" t="s">
        <v>84</v>
      </c>
      <c r="Y48" s="432" t="s">
        <v>85</v>
      </c>
      <c r="Z48" s="434" t="s">
        <v>373</v>
      </c>
      <c r="AA48" s="422"/>
      <c r="AB48" s="429"/>
    </row>
    <row r="49" spans="1:26" ht="34.5" customHeight="1">
      <c r="A49" s="387">
        <v>3</v>
      </c>
      <c r="B49" s="382">
        <v>41039</v>
      </c>
      <c r="C49" s="383">
        <v>25</v>
      </c>
      <c r="D49" s="383">
        <v>1638</v>
      </c>
      <c r="E49" s="384" t="s">
        <v>330</v>
      </c>
      <c r="F49" s="385" t="s">
        <v>193</v>
      </c>
      <c r="G49" s="443">
        <v>1550</v>
      </c>
      <c r="H49" s="383">
        <v>973</v>
      </c>
      <c r="I49" s="387">
        <v>7</v>
      </c>
      <c r="J49" s="382">
        <v>41056</v>
      </c>
      <c r="K49" s="382">
        <v>41057</v>
      </c>
      <c r="L49" s="382">
        <v>41061</v>
      </c>
      <c r="M49" s="382">
        <v>41060</v>
      </c>
      <c r="N49" s="388" t="s">
        <v>413</v>
      </c>
      <c r="O49" s="386">
        <v>1400</v>
      </c>
      <c r="P49" s="450">
        <f aca="true" t="shared" si="1" ref="P49:P69">G49-O49</f>
        <v>150</v>
      </c>
      <c r="Q49" s="388"/>
      <c r="R49" s="388"/>
      <c r="S49" s="388"/>
      <c r="T49" s="388"/>
      <c r="U49" s="389"/>
      <c r="V49" s="389"/>
      <c r="W49" s="388"/>
      <c r="X49" s="388"/>
      <c r="Y49" s="388"/>
      <c r="Z49" s="433"/>
    </row>
    <row r="50" spans="1:26" ht="34.5" customHeight="1">
      <c r="A50" s="381">
        <v>11</v>
      </c>
      <c r="B50" s="382">
        <v>41039</v>
      </c>
      <c r="C50" s="383">
        <v>33</v>
      </c>
      <c r="D50" s="383">
        <v>1652</v>
      </c>
      <c r="E50" s="384" t="s">
        <v>341</v>
      </c>
      <c r="F50" s="385" t="s">
        <v>342</v>
      </c>
      <c r="G50" s="443">
        <v>1478</v>
      </c>
      <c r="H50" s="383">
        <v>1000</v>
      </c>
      <c r="I50" s="387">
        <v>7</v>
      </c>
      <c r="J50" s="382">
        <v>41055</v>
      </c>
      <c r="K50" s="382">
        <v>41057</v>
      </c>
      <c r="L50" s="382">
        <v>41061</v>
      </c>
      <c r="M50" s="382">
        <v>41060</v>
      </c>
      <c r="N50" s="388" t="s">
        <v>413</v>
      </c>
      <c r="O50" s="386">
        <v>1416</v>
      </c>
      <c r="P50" s="450">
        <f t="shared" si="1"/>
        <v>62</v>
      </c>
      <c r="Q50" s="388"/>
      <c r="R50" s="388"/>
      <c r="S50" s="388"/>
      <c r="T50" s="388"/>
      <c r="U50" s="389"/>
      <c r="V50" s="389"/>
      <c r="W50" s="388"/>
      <c r="X50" s="388"/>
      <c r="Y50" s="388"/>
      <c r="Z50" s="427"/>
    </row>
    <row r="51" spans="1:26" ht="34.5" customHeight="1">
      <c r="A51" s="381">
        <v>17</v>
      </c>
      <c r="B51" s="382">
        <v>41039</v>
      </c>
      <c r="C51" s="383">
        <v>39</v>
      </c>
      <c r="D51" s="383">
        <v>1634</v>
      </c>
      <c r="E51" s="384" t="s">
        <v>352</v>
      </c>
      <c r="F51" s="385" t="s">
        <v>353</v>
      </c>
      <c r="G51" s="443">
        <v>850</v>
      </c>
      <c r="H51" s="383">
        <v>964</v>
      </c>
      <c r="I51" s="387">
        <v>7</v>
      </c>
      <c r="J51" s="382">
        <v>41055</v>
      </c>
      <c r="K51" s="382">
        <v>41058</v>
      </c>
      <c r="L51" s="382">
        <v>41061</v>
      </c>
      <c r="M51" s="382">
        <v>41060</v>
      </c>
      <c r="N51" s="388" t="s">
        <v>413</v>
      </c>
      <c r="O51" s="386">
        <v>653</v>
      </c>
      <c r="P51" s="450">
        <f t="shared" si="1"/>
        <v>197</v>
      </c>
      <c r="Q51" s="388"/>
      <c r="R51" s="388"/>
      <c r="S51" s="388"/>
      <c r="T51" s="388"/>
      <c r="U51" s="389"/>
      <c r="V51" s="389"/>
      <c r="W51" s="388"/>
      <c r="X51" s="388"/>
      <c r="Y51" s="388"/>
      <c r="Z51" s="427"/>
    </row>
    <row r="52" spans="1:26" ht="34.5" customHeight="1">
      <c r="A52" s="381">
        <v>2</v>
      </c>
      <c r="B52" s="382">
        <v>41039</v>
      </c>
      <c r="C52" s="383">
        <v>24</v>
      </c>
      <c r="D52" s="383">
        <v>1653</v>
      </c>
      <c r="E52" s="384" t="s">
        <v>329</v>
      </c>
      <c r="F52" s="385" t="s">
        <v>203</v>
      </c>
      <c r="G52" s="443">
        <v>2050</v>
      </c>
      <c r="H52" s="383">
        <v>1001</v>
      </c>
      <c r="I52" s="387">
        <v>7</v>
      </c>
      <c r="J52" s="382">
        <v>41056</v>
      </c>
      <c r="K52" s="382">
        <v>41057</v>
      </c>
      <c r="L52" s="382">
        <v>41061</v>
      </c>
      <c r="M52" s="382">
        <v>41060</v>
      </c>
      <c r="N52" s="388" t="s">
        <v>413</v>
      </c>
      <c r="O52" s="386">
        <v>1000</v>
      </c>
      <c r="P52" s="450">
        <f t="shared" si="1"/>
        <v>1050</v>
      </c>
      <c r="Q52" s="388"/>
      <c r="R52" s="388"/>
      <c r="S52" s="388"/>
      <c r="T52" s="388"/>
      <c r="U52" s="389"/>
      <c r="V52" s="389"/>
      <c r="W52" s="388"/>
      <c r="X52" s="388"/>
      <c r="Y52" s="388"/>
      <c r="Z52" s="427"/>
    </row>
    <row r="53" spans="1:26" ht="34.5" customHeight="1">
      <c r="A53" s="381">
        <v>6</v>
      </c>
      <c r="B53" s="382">
        <v>41039</v>
      </c>
      <c r="C53" s="383">
        <v>28</v>
      </c>
      <c r="D53" s="383">
        <v>1647</v>
      </c>
      <c r="E53" s="384" t="s">
        <v>334</v>
      </c>
      <c r="F53" s="385" t="s">
        <v>335</v>
      </c>
      <c r="G53" s="443">
        <v>1466</v>
      </c>
      <c r="H53" s="383">
        <v>993</v>
      </c>
      <c r="I53" s="387">
        <v>7</v>
      </c>
      <c r="J53" s="382">
        <v>41055</v>
      </c>
      <c r="K53" s="382">
        <v>41057</v>
      </c>
      <c r="L53" s="382">
        <v>41061</v>
      </c>
      <c r="M53" s="382">
        <v>41060</v>
      </c>
      <c r="N53" s="388" t="s">
        <v>413</v>
      </c>
      <c r="O53" s="386">
        <v>1416</v>
      </c>
      <c r="P53" s="450">
        <f t="shared" si="1"/>
        <v>50</v>
      </c>
      <c r="Q53" s="388"/>
      <c r="R53" s="388"/>
      <c r="S53" s="388"/>
      <c r="T53" s="388"/>
      <c r="U53" s="389"/>
      <c r="V53" s="389"/>
      <c r="W53" s="388"/>
      <c r="X53" s="388"/>
      <c r="Y53" s="388"/>
      <c r="Z53" s="427"/>
    </row>
    <row r="54" spans="1:26" ht="34.5" customHeight="1">
      <c r="A54" s="387">
        <v>20</v>
      </c>
      <c r="B54" s="382">
        <v>41039</v>
      </c>
      <c r="C54" s="383">
        <v>42</v>
      </c>
      <c r="D54" s="383">
        <v>1640</v>
      </c>
      <c r="E54" s="384" t="s">
        <v>358</v>
      </c>
      <c r="F54" s="385" t="s">
        <v>359</v>
      </c>
      <c r="G54" s="443">
        <v>1670</v>
      </c>
      <c r="H54" s="383">
        <v>975</v>
      </c>
      <c r="I54" s="387">
        <v>7</v>
      </c>
      <c r="J54" s="382">
        <v>41056</v>
      </c>
      <c r="K54" s="382">
        <v>41058</v>
      </c>
      <c r="L54" s="382">
        <v>41061</v>
      </c>
      <c r="M54" s="382">
        <v>41060</v>
      </c>
      <c r="N54" s="388" t="s">
        <v>413</v>
      </c>
      <c r="O54" s="386">
        <v>1645.9</v>
      </c>
      <c r="P54" s="450">
        <f t="shared" si="1"/>
        <v>24.09999999999991</v>
      </c>
      <c r="Q54" s="388"/>
      <c r="R54" s="388"/>
      <c r="S54" s="388"/>
      <c r="T54" s="388"/>
      <c r="U54" s="389"/>
      <c r="V54" s="389"/>
      <c r="W54" s="388"/>
      <c r="X54" s="388"/>
      <c r="Y54" s="388"/>
      <c r="Z54" s="427"/>
    </row>
    <row r="55" spans="1:26" ht="34.5" customHeight="1">
      <c r="A55" s="381">
        <v>10</v>
      </c>
      <c r="B55" s="382">
        <v>41039</v>
      </c>
      <c r="C55" s="444">
        <v>32</v>
      </c>
      <c r="D55" s="383">
        <v>1651</v>
      </c>
      <c r="E55" s="384" t="s">
        <v>340</v>
      </c>
      <c r="F55" s="385" t="s">
        <v>295</v>
      </c>
      <c r="G55" s="443">
        <v>650</v>
      </c>
      <c r="H55" s="383">
        <v>999</v>
      </c>
      <c r="I55" s="387">
        <v>7</v>
      </c>
      <c r="J55" s="382">
        <v>41055</v>
      </c>
      <c r="K55" s="382">
        <v>41057</v>
      </c>
      <c r="L55" s="382">
        <v>41061</v>
      </c>
      <c r="M55" s="382">
        <v>41060</v>
      </c>
      <c r="N55" s="388" t="s">
        <v>413</v>
      </c>
      <c r="O55" s="386">
        <v>600</v>
      </c>
      <c r="P55" s="450">
        <f t="shared" si="1"/>
        <v>50</v>
      </c>
      <c r="Q55" s="388"/>
      <c r="R55" s="388"/>
      <c r="S55" s="388"/>
      <c r="T55" s="388"/>
      <c r="U55" s="389"/>
      <c r="V55" s="389"/>
      <c r="W55" s="388"/>
      <c r="X55" s="388"/>
      <c r="Y55" s="388"/>
      <c r="Z55" s="427"/>
    </row>
    <row r="56" spans="1:26" ht="34.5" customHeight="1">
      <c r="A56" s="381">
        <v>16</v>
      </c>
      <c r="B56" s="382">
        <v>41039</v>
      </c>
      <c r="C56" s="444">
        <v>38</v>
      </c>
      <c r="D56" s="383">
        <v>1649</v>
      </c>
      <c r="E56" s="384" t="s">
        <v>350</v>
      </c>
      <c r="F56" s="385" t="s">
        <v>351</v>
      </c>
      <c r="G56" s="443">
        <v>1050</v>
      </c>
      <c r="H56" s="383">
        <v>995</v>
      </c>
      <c r="I56" s="387">
        <v>7</v>
      </c>
      <c r="J56" s="382">
        <v>41056</v>
      </c>
      <c r="K56" s="382">
        <v>41058</v>
      </c>
      <c r="L56" s="382">
        <v>41061</v>
      </c>
      <c r="M56" s="382">
        <v>41060</v>
      </c>
      <c r="N56" s="388" t="s">
        <v>413</v>
      </c>
      <c r="O56" s="386">
        <v>800</v>
      </c>
      <c r="P56" s="450">
        <f t="shared" si="1"/>
        <v>250</v>
      </c>
      <c r="Q56" s="388"/>
      <c r="R56" s="388"/>
      <c r="S56" s="388"/>
      <c r="T56" s="388"/>
      <c r="U56" s="389"/>
      <c r="V56" s="389"/>
      <c r="W56" s="388"/>
      <c r="X56" s="388"/>
      <c r="Y56" s="388"/>
      <c r="Z56" s="427"/>
    </row>
    <row r="57" spans="1:26" ht="34.5" customHeight="1">
      <c r="A57" s="381">
        <v>13</v>
      </c>
      <c r="B57" s="382">
        <v>41039</v>
      </c>
      <c r="C57" s="444">
        <v>35</v>
      </c>
      <c r="D57" s="383">
        <v>1650</v>
      </c>
      <c r="E57" s="384" t="s">
        <v>344</v>
      </c>
      <c r="F57" s="385" t="s">
        <v>345</v>
      </c>
      <c r="G57" s="443">
        <v>750</v>
      </c>
      <c r="H57" s="383">
        <v>996</v>
      </c>
      <c r="I57" s="387">
        <v>7</v>
      </c>
      <c r="J57" s="382">
        <v>41056</v>
      </c>
      <c r="K57" s="382">
        <v>41057</v>
      </c>
      <c r="L57" s="382">
        <v>41061</v>
      </c>
      <c r="M57" s="382">
        <v>41060</v>
      </c>
      <c r="N57" s="388" t="s">
        <v>413</v>
      </c>
      <c r="O57" s="386">
        <v>700</v>
      </c>
      <c r="P57" s="450">
        <f t="shared" si="1"/>
        <v>50</v>
      </c>
      <c r="Q57" s="388"/>
      <c r="R57" s="388"/>
      <c r="S57" s="388"/>
      <c r="T57" s="388"/>
      <c r="U57" s="389"/>
      <c r="V57" s="389"/>
      <c r="W57" s="388"/>
      <c r="X57" s="388"/>
      <c r="Y57" s="388"/>
      <c r="Z57" s="427"/>
    </row>
    <row r="58" spans="1:26" ht="34.5" customHeight="1">
      <c r="A58" s="381">
        <v>14</v>
      </c>
      <c r="B58" s="382">
        <v>41039</v>
      </c>
      <c r="C58" s="383">
        <v>36</v>
      </c>
      <c r="D58" s="383">
        <v>1648</v>
      </c>
      <c r="E58" s="384" t="s">
        <v>346</v>
      </c>
      <c r="F58" s="385" t="s">
        <v>347</v>
      </c>
      <c r="G58" s="443">
        <v>1050</v>
      </c>
      <c r="H58" s="383">
        <v>994</v>
      </c>
      <c r="I58" s="387">
        <v>7</v>
      </c>
      <c r="J58" s="382">
        <v>41056</v>
      </c>
      <c r="K58" s="382">
        <v>41058</v>
      </c>
      <c r="L58" s="382">
        <v>41061</v>
      </c>
      <c r="M58" s="382">
        <v>41060</v>
      </c>
      <c r="N58" s="388" t="s">
        <v>413</v>
      </c>
      <c r="O58" s="386">
        <v>1000</v>
      </c>
      <c r="P58" s="450">
        <f t="shared" si="1"/>
        <v>50</v>
      </c>
      <c r="Q58" s="388"/>
      <c r="R58" s="388"/>
      <c r="S58" s="388"/>
      <c r="T58" s="388"/>
      <c r="U58" s="389"/>
      <c r="V58" s="389"/>
      <c r="W58" s="388"/>
      <c r="X58" s="388"/>
      <c r="Y58" s="388"/>
      <c r="Z58" s="427"/>
    </row>
    <row r="59" spans="1:26" ht="34.5" customHeight="1">
      <c r="A59" s="387">
        <v>15</v>
      </c>
      <c r="B59" s="382">
        <v>41039</v>
      </c>
      <c r="C59" s="383">
        <v>37</v>
      </c>
      <c r="D59" s="383">
        <v>1642</v>
      </c>
      <c r="E59" s="384" t="s">
        <v>348</v>
      </c>
      <c r="F59" s="385" t="s">
        <v>349</v>
      </c>
      <c r="G59" s="443">
        <v>750</v>
      </c>
      <c r="H59" s="383">
        <v>977</v>
      </c>
      <c r="I59" s="387">
        <v>7</v>
      </c>
      <c r="J59" s="382">
        <v>41056</v>
      </c>
      <c r="K59" s="382">
        <v>41058</v>
      </c>
      <c r="L59" s="382">
        <v>41061</v>
      </c>
      <c r="M59" s="382">
        <v>41060</v>
      </c>
      <c r="N59" s="388" t="s">
        <v>413</v>
      </c>
      <c r="O59" s="386">
        <v>700</v>
      </c>
      <c r="P59" s="450">
        <f t="shared" si="1"/>
        <v>50</v>
      </c>
      <c r="Q59" s="388"/>
      <c r="R59" s="388"/>
      <c r="S59" s="388"/>
      <c r="T59" s="388"/>
      <c r="U59" s="389"/>
      <c r="V59" s="389"/>
      <c r="W59" s="388"/>
      <c r="X59" s="388"/>
      <c r="Y59" s="388"/>
      <c r="Z59" s="427"/>
    </row>
    <row r="60" spans="1:26" ht="34.5" customHeight="1">
      <c r="A60" s="381">
        <v>12</v>
      </c>
      <c r="B60" s="382">
        <v>41039</v>
      </c>
      <c r="C60" s="383">
        <v>34</v>
      </c>
      <c r="D60" s="383">
        <v>1636</v>
      </c>
      <c r="E60" s="384" t="s">
        <v>343</v>
      </c>
      <c r="F60" s="385" t="s">
        <v>191</v>
      </c>
      <c r="G60" s="443">
        <v>850</v>
      </c>
      <c r="H60" s="383">
        <v>971</v>
      </c>
      <c r="I60" s="387">
        <v>7</v>
      </c>
      <c r="J60" s="382">
        <v>41056</v>
      </c>
      <c r="K60" s="382">
        <v>41058</v>
      </c>
      <c r="L60" s="382">
        <v>41061</v>
      </c>
      <c r="M60" s="382">
        <v>41060</v>
      </c>
      <c r="N60" s="388" t="s">
        <v>413</v>
      </c>
      <c r="O60" s="386">
        <v>800</v>
      </c>
      <c r="P60" s="450">
        <f t="shared" si="1"/>
        <v>50</v>
      </c>
      <c r="Q60" s="388"/>
      <c r="R60" s="388"/>
      <c r="S60" s="388"/>
      <c r="T60" s="388"/>
      <c r="U60" s="389"/>
      <c r="V60" s="389"/>
      <c r="W60" s="388"/>
      <c r="X60" s="388"/>
      <c r="Y60" s="388"/>
      <c r="Z60" s="427"/>
    </row>
    <row r="61" spans="1:26" ht="34.5" customHeight="1">
      <c r="A61" s="381">
        <v>4</v>
      </c>
      <c r="B61" s="382">
        <v>41039</v>
      </c>
      <c r="C61" s="444">
        <v>26</v>
      </c>
      <c r="D61" s="383">
        <v>1635</v>
      </c>
      <c r="E61" s="384" t="s">
        <v>331</v>
      </c>
      <c r="F61" s="385" t="s">
        <v>322</v>
      </c>
      <c r="G61" s="443">
        <v>994</v>
      </c>
      <c r="H61" s="383">
        <v>970</v>
      </c>
      <c r="I61" s="387">
        <v>7</v>
      </c>
      <c r="J61" s="382">
        <v>41056</v>
      </c>
      <c r="K61" s="382">
        <v>41057</v>
      </c>
      <c r="L61" s="382">
        <v>41061</v>
      </c>
      <c r="M61" s="382">
        <v>41060</v>
      </c>
      <c r="N61" s="388" t="s">
        <v>413</v>
      </c>
      <c r="O61" s="386">
        <v>944</v>
      </c>
      <c r="P61" s="450">
        <f t="shared" si="1"/>
        <v>50</v>
      </c>
      <c r="Q61" s="388"/>
      <c r="R61" s="388"/>
      <c r="S61" s="388"/>
      <c r="T61" s="388"/>
      <c r="U61" s="389"/>
      <c r="V61" s="389"/>
      <c r="W61" s="388"/>
      <c r="X61" s="388"/>
      <c r="Y61" s="388"/>
      <c r="Z61" s="427"/>
    </row>
    <row r="62" spans="1:26" ht="34.5" customHeight="1">
      <c r="A62" s="381">
        <v>1</v>
      </c>
      <c r="B62" s="382">
        <v>41039</v>
      </c>
      <c r="C62" s="444">
        <v>23</v>
      </c>
      <c r="D62" s="383">
        <v>1637</v>
      </c>
      <c r="E62" s="384" t="s">
        <v>328</v>
      </c>
      <c r="F62" s="385" t="s">
        <v>192</v>
      </c>
      <c r="G62" s="443">
        <v>876</v>
      </c>
      <c r="H62" s="383">
        <v>972</v>
      </c>
      <c r="I62" s="387">
        <v>7</v>
      </c>
      <c r="J62" s="382">
        <v>41056</v>
      </c>
      <c r="K62" s="382">
        <v>41057</v>
      </c>
      <c r="L62" s="382">
        <v>41061</v>
      </c>
      <c r="M62" s="382">
        <v>41060</v>
      </c>
      <c r="N62" s="388" t="s">
        <v>413</v>
      </c>
      <c r="O62" s="386">
        <v>825</v>
      </c>
      <c r="P62" s="450">
        <f t="shared" si="1"/>
        <v>51</v>
      </c>
      <c r="Q62" s="332"/>
      <c r="R62" s="332"/>
      <c r="S62" s="332"/>
      <c r="T62" s="332"/>
      <c r="U62" s="332"/>
      <c r="V62" s="330"/>
      <c r="W62" s="69"/>
      <c r="X62" s="69"/>
      <c r="Y62" s="388"/>
      <c r="Z62" s="427"/>
    </row>
    <row r="63" spans="1:26" ht="34.5" customHeight="1">
      <c r="A63" s="381">
        <v>21</v>
      </c>
      <c r="B63" s="382">
        <v>41039</v>
      </c>
      <c r="C63" s="383">
        <v>43</v>
      </c>
      <c r="D63" s="383">
        <v>1698</v>
      </c>
      <c r="E63" s="384" t="s">
        <v>328</v>
      </c>
      <c r="F63" s="385" t="s">
        <v>192</v>
      </c>
      <c r="G63" s="443">
        <v>175</v>
      </c>
      <c r="H63" s="383">
        <v>1033</v>
      </c>
      <c r="I63" s="387">
        <v>7</v>
      </c>
      <c r="J63" s="382">
        <v>41056</v>
      </c>
      <c r="K63" s="382">
        <v>41057</v>
      </c>
      <c r="L63" s="382">
        <v>41061</v>
      </c>
      <c r="M63" s="382">
        <v>41060</v>
      </c>
      <c r="N63" s="388" t="s">
        <v>413</v>
      </c>
      <c r="O63" s="386">
        <v>175</v>
      </c>
      <c r="P63" s="450">
        <f t="shared" si="1"/>
        <v>0</v>
      </c>
      <c r="Q63" s="388"/>
      <c r="R63" s="388"/>
      <c r="S63" s="388"/>
      <c r="T63" s="388"/>
      <c r="U63" s="389"/>
      <c r="V63" s="389"/>
      <c r="W63" s="388"/>
      <c r="X63" s="388"/>
      <c r="Y63" s="388"/>
      <c r="Z63" s="427"/>
    </row>
    <row r="64" spans="1:26" ht="34.5" customHeight="1">
      <c r="A64" s="387">
        <v>18</v>
      </c>
      <c r="B64" s="382">
        <v>41039</v>
      </c>
      <c r="C64" s="383">
        <v>40</v>
      </c>
      <c r="D64" s="383">
        <v>1641</v>
      </c>
      <c r="E64" s="384" t="s">
        <v>354</v>
      </c>
      <c r="F64" s="385" t="s">
        <v>355</v>
      </c>
      <c r="G64" s="443">
        <v>1230</v>
      </c>
      <c r="H64" s="383">
        <v>976</v>
      </c>
      <c r="I64" s="387">
        <v>7</v>
      </c>
      <c r="J64" s="382">
        <v>41056</v>
      </c>
      <c r="K64" s="382">
        <v>41057</v>
      </c>
      <c r="L64" s="382">
        <v>41061</v>
      </c>
      <c r="M64" s="382">
        <v>41060</v>
      </c>
      <c r="N64" s="388" t="s">
        <v>413</v>
      </c>
      <c r="O64" s="386">
        <v>1180</v>
      </c>
      <c r="P64" s="450">
        <f t="shared" si="1"/>
        <v>50</v>
      </c>
      <c r="Q64" s="388"/>
      <c r="R64" s="388"/>
      <c r="S64" s="388"/>
      <c r="T64" s="388"/>
      <c r="U64" s="389"/>
      <c r="V64" s="389"/>
      <c r="W64" s="388"/>
      <c r="X64" s="388"/>
      <c r="Y64" s="388"/>
      <c r="Z64" s="427"/>
    </row>
    <row r="65" spans="1:26" ht="34.5" customHeight="1">
      <c r="A65" s="381">
        <v>19</v>
      </c>
      <c r="B65" s="382">
        <v>41039</v>
      </c>
      <c r="C65" s="444">
        <v>41</v>
      </c>
      <c r="D65" s="383">
        <v>1645</v>
      </c>
      <c r="E65" s="384" t="s">
        <v>356</v>
      </c>
      <c r="F65" s="385" t="s">
        <v>357</v>
      </c>
      <c r="G65" s="443">
        <v>1050</v>
      </c>
      <c r="H65" s="383">
        <v>991</v>
      </c>
      <c r="I65" s="387">
        <v>7</v>
      </c>
      <c r="J65" s="382">
        <v>41056</v>
      </c>
      <c r="K65" s="382">
        <v>41057</v>
      </c>
      <c r="L65" s="382">
        <v>41061</v>
      </c>
      <c r="M65" s="382">
        <v>41060</v>
      </c>
      <c r="N65" s="388" t="s">
        <v>413</v>
      </c>
      <c r="O65" s="386">
        <v>1000</v>
      </c>
      <c r="P65" s="450">
        <f t="shared" si="1"/>
        <v>50</v>
      </c>
      <c r="Q65" s="388"/>
      <c r="R65" s="388"/>
      <c r="S65" s="388"/>
      <c r="T65" s="388"/>
      <c r="U65" s="389"/>
      <c r="V65" s="389"/>
      <c r="W65" s="388"/>
      <c r="X65" s="388"/>
      <c r="Y65" s="388"/>
      <c r="Z65" s="427"/>
    </row>
    <row r="66" spans="1:26" ht="34.5" customHeight="1">
      <c r="A66" s="381">
        <v>8</v>
      </c>
      <c r="B66" s="382">
        <v>41039</v>
      </c>
      <c r="C66" s="383">
        <v>30</v>
      </c>
      <c r="D66" s="383">
        <v>1643</v>
      </c>
      <c r="E66" s="384" t="s">
        <v>338</v>
      </c>
      <c r="F66" s="385" t="s">
        <v>197</v>
      </c>
      <c r="G66" s="443">
        <v>2300</v>
      </c>
      <c r="H66" s="383">
        <v>978</v>
      </c>
      <c r="I66" s="387">
        <v>7</v>
      </c>
      <c r="J66" s="382">
        <v>41055</v>
      </c>
      <c r="K66" s="382">
        <v>41058</v>
      </c>
      <c r="L66" s="382">
        <v>41061</v>
      </c>
      <c r="M66" s="382">
        <v>41061</v>
      </c>
      <c r="N66" s="388" t="s">
        <v>423</v>
      </c>
      <c r="O66" s="386">
        <v>2250</v>
      </c>
      <c r="P66" s="450">
        <f t="shared" si="1"/>
        <v>50</v>
      </c>
      <c r="Q66" s="388"/>
      <c r="R66" s="401"/>
      <c r="S66" s="388"/>
      <c r="T66" s="388"/>
      <c r="U66" s="389"/>
      <c r="V66" s="389"/>
      <c r="W66" s="388"/>
      <c r="X66" s="388"/>
      <c r="Y66" s="388"/>
      <c r="Z66" s="427"/>
    </row>
    <row r="67" spans="1:26" ht="34.5" customHeight="1">
      <c r="A67" s="381">
        <v>5</v>
      </c>
      <c r="B67" s="382">
        <v>41039</v>
      </c>
      <c r="C67" s="383">
        <v>27</v>
      </c>
      <c r="D67" s="383">
        <v>1644</v>
      </c>
      <c r="E67" s="384" t="s">
        <v>332</v>
      </c>
      <c r="F67" s="385" t="s">
        <v>333</v>
      </c>
      <c r="G67" s="443">
        <v>850</v>
      </c>
      <c r="H67" s="383">
        <v>990</v>
      </c>
      <c r="I67" s="387">
        <v>7</v>
      </c>
      <c r="J67" s="382">
        <v>41055</v>
      </c>
      <c r="K67" s="382">
        <v>41057</v>
      </c>
      <c r="L67" s="382">
        <v>41061</v>
      </c>
      <c r="M67" s="382">
        <v>41060</v>
      </c>
      <c r="N67" s="388" t="s">
        <v>413</v>
      </c>
      <c r="O67" s="386">
        <v>800</v>
      </c>
      <c r="P67" s="450">
        <f t="shared" si="1"/>
        <v>50</v>
      </c>
      <c r="Q67" s="388"/>
      <c r="R67" s="388"/>
      <c r="S67" s="388"/>
      <c r="T67" s="388"/>
      <c r="U67" s="389"/>
      <c r="V67" s="389"/>
      <c r="W67" s="388"/>
      <c r="X67" s="388"/>
      <c r="Y67" s="388"/>
      <c r="Z67" s="427"/>
    </row>
    <row r="68" spans="1:26" ht="34.5" customHeight="1">
      <c r="A68" s="381">
        <v>9</v>
      </c>
      <c r="B68" s="382">
        <v>41039</v>
      </c>
      <c r="C68" s="383">
        <v>31</v>
      </c>
      <c r="D68" s="383">
        <v>1639</v>
      </c>
      <c r="E68" s="384" t="s">
        <v>339</v>
      </c>
      <c r="F68" s="385" t="s">
        <v>147</v>
      </c>
      <c r="G68" s="443">
        <v>1850</v>
      </c>
      <c r="H68" s="383">
        <v>974</v>
      </c>
      <c r="I68" s="387">
        <v>7</v>
      </c>
      <c r="J68" s="382">
        <v>41055</v>
      </c>
      <c r="K68" s="382">
        <v>41057</v>
      </c>
      <c r="L68" s="382">
        <v>41061</v>
      </c>
      <c r="M68" s="382">
        <v>41060</v>
      </c>
      <c r="N68" s="388" t="s">
        <v>413</v>
      </c>
      <c r="O68" s="386">
        <v>1802</v>
      </c>
      <c r="P68" s="450">
        <f t="shared" si="1"/>
        <v>48</v>
      </c>
      <c r="Q68" s="388"/>
      <c r="R68" s="388"/>
      <c r="S68" s="388"/>
      <c r="T68" s="388"/>
      <c r="U68" s="389"/>
      <c r="V68" s="389"/>
      <c r="W68" s="388"/>
      <c r="X68" s="388"/>
      <c r="Y68" s="388"/>
      <c r="Z68" s="427"/>
    </row>
    <row r="69" spans="1:26" ht="34.5" customHeight="1">
      <c r="A69" s="442">
        <v>7</v>
      </c>
      <c r="B69" s="382">
        <v>41039</v>
      </c>
      <c r="C69" s="444">
        <v>29</v>
      </c>
      <c r="D69" s="383">
        <v>1646</v>
      </c>
      <c r="E69" s="384" t="s">
        <v>336</v>
      </c>
      <c r="F69" s="385" t="s">
        <v>337</v>
      </c>
      <c r="G69" s="443">
        <v>850</v>
      </c>
      <c r="H69" s="383">
        <v>992</v>
      </c>
      <c r="I69" s="387">
        <v>7</v>
      </c>
      <c r="J69" s="382">
        <v>41056</v>
      </c>
      <c r="K69" s="382">
        <v>41057</v>
      </c>
      <c r="L69" s="382">
        <v>41061</v>
      </c>
      <c r="M69" s="382">
        <v>41060</v>
      </c>
      <c r="N69" s="388" t="s">
        <v>413</v>
      </c>
      <c r="O69" s="386">
        <v>829</v>
      </c>
      <c r="P69" s="450">
        <f t="shared" si="1"/>
        <v>21</v>
      </c>
      <c r="Q69" s="388"/>
      <c r="R69" s="388"/>
      <c r="S69" s="388"/>
      <c r="T69" s="388"/>
      <c r="U69" s="389"/>
      <c r="V69" s="389"/>
      <c r="W69" s="388"/>
      <c r="X69" s="388"/>
      <c r="Y69" s="388"/>
      <c r="Z69" s="427"/>
    </row>
    <row r="70" spans="1:26" ht="34.5" customHeight="1">
      <c r="A70" s="391">
        <v>22</v>
      </c>
      <c r="B70" s="392">
        <v>41050</v>
      </c>
      <c r="C70" s="393">
        <v>44</v>
      </c>
      <c r="D70" s="393"/>
      <c r="E70" s="394" t="s">
        <v>381</v>
      </c>
      <c r="F70" s="393" t="s">
        <v>189</v>
      </c>
      <c r="G70" s="395">
        <v>460</v>
      </c>
      <c r="H70" s="393"/>
      <c r="I70" s="396">
        <v>7</v>
      </c>
      <c r="J70" s="392">
        <v>41054</v>
      </c>
      <c r="K70" s="392">
        <v>41059</v>
      </c>
      <c r="L70" s="392">
        <v>41064</v>
      </c>
      <c r="M70" s="382">
        <v>41064</v>
      </c>
      <c r="N70" s="388" t="s">
        <v>432</v>
      </c>
      <c r="O70" s="386"/>
      <c r="P70" s="383"/>
      <c r="Q70" s="388"/>
      <c r="R70" s="388"/>
      <c r="S70" s="388"/>
      <c r="T70" s="388"/>
      <c r="U70" s="389"/>
      <c r="V70" s="389"/>
      <c r="W70" s="388"/>
      <c r="X70" s="388"/>
      <c r="Y70" s="388"/>
      <c r="Z70" s="427"/>
    </row>
    <row r="71" spans="1:26" ht="34.5" customHeight="1">
      <c r="A71" s="391">
        <v>23</v>
      </c>
      <c r="B71" s="392">
        <v>41050</v>
      </c>
      <c r="C71" s="393">
        <v>45</v>
      </c>
      <c r="D71" s="393"/>
      <c r="E71" s="394" t="s">
        <v>382</v>
      </c>
      <c r="F71" s="393" t="s">
        <v>190</v>
      </c>
      <c r="G71" s="395">
        <v>460</v>
      </c>
      <c r="H71" s="393"/>
      <c r="I71" s="396">
        <v>7</v>
      </c>
      <c r="J71" s="392">
        <v>41054</v>
      </c>
      <c r="K71" s="392">
        <v>41059</v>
      </c>
      <c r="L71" s="392">
        <v>41064</v>
      </c>
      <c r="M71" s="382">
        <v>41064</v>
      </c>
      <c r="N71" s="388" t="s">
        <v>432</v>
      </c>
      <c r="O71" s="425"/>
      <c r="P71" s="424"/>
      <c r="Q71" s="388"/>
      <c r="R71" s="388"/>
      <c r="S71" s="388"/>
      <c r="T71" s="388"/>
      <c r="U71" s="389"/>
      <c r="V71" s="389"/>
      <c r="W71" s="388"/>
      <c r="X71" s="388"/>
      <c r="Y71" s="388"/>
      <c r="Z71" s="427"/>
    </row>
    <row r="72" spans="1:26" ht="34.5" customHeight="1">
      <c r="A72" s="391">
        <v>24</v>
      </c>
      <c r="B72" s="392">
        <v>41050</v>
      </c>
      <c r="C72" s="393">
        <v>46</v>
      </c>
      <c r="D72" s="393"/>
      <c r="E72" s="394" t="s">
        <v>100</v>
      </c>
      <c r="F72" s="393" t="s">
        <v>191</v>
      </c>
      <c r="G72" s="395">
        <v>460</v>
      </c>
      <c r="H72" s="393"/>
      <c r="I72" s="396">
        <v>7</v>
      </c>
      <c r="J72" s="392">
        <v>41054</v>
      </c>
      <c r="K72" s="392">
        <v>41059</v>
      </c>
      <c r="L72" s="392">
        <v>41064</v>
      </c>
      <c r="M72" s="382">
        <v>41064</v>
      </c>
      <c r="N72" s="388" t="s">
        <v>432</v>
      </c>
      <c r="O72" s="425"/>
      <c r="P72" s="424"/>
      <c r="Q72" s="388"/>
      <c r="R72" s="388"/>
      <c r="S72" s="388"/>
      <c r="T72" s="388"/>
      <c r="U72" s="389"/>
      <c r="V72" s="389"/>
      <c r="W72" s="388"/>
      <c r="X72" s="388"/>
      <c r="Y72" s="388"/>
      <c r="Z72" s="427"/>
    </row>
    <row r="73" spans="1:26" ht="34.5" customHeight="1">
      <c r="A73" s="391">
        <v>25</v>
      </c>
      <c r="B73" s="392">
        <v>41050</v>
      </c>
      <c r="C73" s="393">
        <v>47</v>
      </c>
      <c r="D73" s="393"/>
      <c r="E73" s="394" t="s">
        <v>383</v>
      </c>
      <c r="F73" s="393" t="s">
        <v>192</v>
      </c>
      <c r="G73" s="395">
        <v>460</v>
      </c>
      <c r="H73" s="393"/>
      <c r="I73" s="396">
        <v>7</v>
      </c>
      <c r="J73" s="392">
        <v>41054</v>
      </c>
      <c r="K73" s="392">
        <v>41059</v>
      </c>
      <c r="L73" s="392">
        <v>41064</v>
      </c>
      <c r="M73" s="382">
        <v>41064</v>
      </c>
      <c r="N73" s="388" t="s">
        <v>432</v>
      </c>
      <c r="O73" s="425"/>
      <c r="P73" s="424"/>
      <c r="Q73" s="388"/>
      <c r="R73" s="388"/>
      <c r="S73" s="388"/>
      <c r="T73" s="388"/>
      <c r="U73" s="389"/>
      <c r="V73" s="389"/>
      <c r="W73" s="388"/>
      <c r="X73" s="388"/>
      <c r="Y73" s="388"/>
      <c r="Z73" s="427"/>
    </row>
    <row r="74" spans="1:26" ht="34.5" customHeight="1">
      <c r="A74" s="391">
        <v>26</v>
      </c>
      <c r="B74" s="392">
        <v>41050</v>
      </c>
      <c r="C74" s="393">
        <v>48</v>
      </c>
      <c r="D74" s="393"/>
      <c r="E74" s="394" t="s">
        <v>384</v>
      </c>
      <c r="F74" s="393" t="s">
        <v>193</v>
      </c>
      <c r="G74" s="395">
        <v>460</v>
      </c>
      <c r="H74" s="393"/>
      <c r="I74" s="396">
        <v>7</v>
      </c>
      <c r="J74" s="392">
        <v>41054</v>
      </c>
      <c r="K74" s="392">
        <v>41059</v>
      </c>
      <c r="L74" s="392">
        <v>41064</v>
      </c>
      <c r="M74" s="382">
        <v>41064</v>
      </c>
      <c r="N74" s="388" t="s">
        <v>432</v>
      </c>
      <c r="O74" s="425"/>
      <c r="P74" s="424"/>
      <c r="Q74" s="388"/>
      <c r="R74" s="388"/>
      <c r="S74" s="388"/>
      <c r="T74" s="388"/>
      <c r="U74" s="389"/>
      <c r="V74" s="389"/>
      <c r="W74" s="388"/>
      <c r="X74" s="388"/>
      <c r="Y74" s="388"/>
      <c r="Z74" s="427"/>
    </row>
    <row r="75" spans="1:26" ht="34.5" customHeight="1">
      <c r="A75" s="391">
        <v>27</v>
      </c>
      <c r="B75" s="392">
        <v>41050</v>
      </c>
      <c r="C75" s="393">
        <v>49</v>
      </c>
      <c r="D75" s="393"/>
      <c r="E75" s="394" t="s">
        <v>385</v>
      </c>
      <c r="F75" s="393" t="s">
        <v>147</v>
      </c>
      <c r="G75" s="395">
        <v>460</v>
      </c>
      <c r="H75" s="393"/>
      <c r="I75" s="396">
        <v>7</v>
      </c>
      <c r="J75" s="392">
        <v>41054</v>
      </c>
      <c r="K75" s="392">
        <v>41059</v>
      </c>
      <c r="L75" s="392">
        <v>41064</v>
      </c>
      <c r="M75" s="382">
        <v>41064</v>
      </c>
      <c r="N75" s="388" t="s">
        <v>432</v>
      </c>
      <c r="O75" s="425"/>
      <c r="P75" s="424"/>
      <c r="Q75" s="388"/>
      <c r="R75" s="388"/>
      <c r="S75" s="388"/>
      <c r="T75" s="388"/>
      <c r="U75" s="389"/>
      <c r="V75" s="389"/>
      <c r="W75" s="388"/>
      <c r="X75" s="388"/>
      <c r="Y75" s="388"/>
      <c r="Z75" s="427"/>
    </row>
    <row r="76" spans="1:26" ht="34.5" customHeight="1">
      <c r="A76" s="391">
        <v>28</v>
      </c>
      <c r="B76" s="392">
        <v>41050</v>
      </c>
      <c r="C76" s="393">
        <v>50</v>
      </c>
      <c r="D76" s="393"/>
      <c r="E76" s="394" t="s">
        <v>386</v>
      </c>
      <c r="F76" s="393" t="s">
        <v>194</v>
      </c>
      <c r="G76" s="395">
        <v>460</v>
      </c>
      <c r="H76" s="393"/>
      <c r="I76" s="396">
        <v>7</v>
      </c>
      <c r="J76" s="392">
        <v>41054</v>
      </c>
      <c r="K76" s="392">
        <v>41059</v>
      </c>
      <c r="L76" s="392">
        <v>41064</v>
      </c>
      <c r="M76" s="382">
        <v>41064</v>
      </c>
      <c r="N76" s="388" t="s">
        <v>432</v>
      </c>
      <c r="O76" s="425"/>
      <c r="P76" s="424"/>
      <c r="Q76" s="388"/>
      <c r="R76" s="388"/>
      <c r="S76" s="388"/>
      <c r="T76" s="388"/>
      <c r="U76" s="389"/>
      <c r="V76" s="389"/>
      <c r="W76" s="388"/>
      <c r="X76" s="388"/>
      <c r="Y76" s="388"/>
      <c r="Z76" s="427"/>
    </row>
    <row r="77" spans="1:26" ht="34.5" customHeight="1">
      <c r="A77" s="391">
        <v>29</v>
      </c>
      <c r="B77" s="392">
        <v>41050</v>
      </c>
      <c r="C77" s="393">
        <v>51</v>
      </c>
      <c r="D77" s="393"/>
      <c r="E77" s="394" t="s">
        <v>387</v>
      </c>
      <c r="F77" s="393" t="s">
        <v>195</v>
      </c>
      <c r="G77" s="395">
        <v>460</v>
      </c>
      <c r="H77" s="393"/>
      <c r="I77" s="396">
        <v>7</v>
      </c>
      <c r="J77" s="392">
        <v>41054</v>
      </c>
      <c r="K77" s="392">
        <v>41059</v>
      </c>
      <c r="L77" s="392">
        <v>41064</v>
      </c>
      <c r="M77" s="382">
        <v>41064</v>
      </c>
      <c r="N77" s="388" t="s">
        <v>432</v>
      </c>
      <c r="O77" s="386"/>
      <c r="P77" s="383"/>
      <c r="Q77" s="388"/>
      <c r="R77" s="388"/>
      <c r="S77" s="388"/>
      <c r="T77" s="388"/>
      <c r="U77" s="389"/>
      <c r="V77" s="389"/>
      <c r="W77" s="388"/>
      <c r="X77" s="388"/>
      <c r="Y77" s="388"/>
      <c r="Z77" s="427"/>
    </row>
    <row r="78" spans="1:26" ht="34.5" customHeight="1">
      <c r="A78" s="391">
        <v>30</v>
      </c>
      <c r="B78" s="392">
        <v>41050</v>
      </c>
      <c r="C78" s="393">
        <v>52</v>
      </c>
      <c r="D78" s="393"/>
      <c r="E78" s="394" t="s">
        <v>388</v>
      </c>
      <c r="F78" s="393" t="s">
        <v>399</v>
      </c>
      <c r="G78" s="395">
        <v>460</v>
      </c>
      <c r="H78" s="393"/>
      <c r="I78" s="396">
        <v>7</v>
      </c>
      <c r="J78" s="392">
        <v>41054</v>
      </c>
      <c r="K78" s="392">
        <v>41059</v>
      </c>
      <c r="L78" s="392">
        <v>41064</v>
      </c>
      <c r="M78" s="382">
        <v>41064</v>
      </c>
      <c r="N78" s="388" t="s">
        <v>432</v>
      </c>
      <c r="O78" s="386"/>
      <c r="P78" s="383"/>
      <c r="Q78" s="388"/>
      <c r="R78" s="388"/>
      <c r="S78" s="388"/>
      <c r="T78" s="388"/>
      <c r="U78" s="389"/>
      <c r="V78" s="389"/>
      <c r="W78" s="388"/>
      <c r="X78" s="388"/>
      <c r="Y78" s="388"/>
      <c r="Z78" s="427"/>
    </row>
    <row r="79" spans="1:26" ht="34.5" customHeight="1">
      <c r="A79" s="391">
        <v>31</v>
      </c>
      <c r="B79" s="392">
        <v>41050</v>
      </c>
      <c r="C79" s="393">
        <v>53</v>
      </c>
      <c r="D79" s="393"/>
      <c r="E79" s="394" t="s">
        <v>389</v>
      </c>
      <c r="F79" s="393" t="s">
        <v>197</v>
      </c>
      <c r="G79" s="395">
        <v>460</v>
      </c>
      <c r="H79" s="393"/>
      <c r="I79" s="396">
        <v>7</v>
      </c>
      <c r="J79" s="392">
        <v>41054</v>
      </c>
      <c r="K79" s="392">
        <v>41059</v>
      </c>
      <c r="L79" s="392">
        <v>41064</v>
      </c>
      <c r="M79" s="382">
        <v>41064</v>
      </c>
      <c r="N79" s="388" t="s">
        <v>432</v>
      </c>
      <c r="O79" s="386"/>
      <c r="P79" s="383"/>
      <c r="Q79" s="388"/>
      <c r="R79" s="388"/>
      <c r="S79" s="388"/>
      <c r="T79" s="388"/>
      <c r="U79" s="389"/>
      <c r="V79" s="389"/>
      <c r="W79" s="388"/>
      <c r="X79" s="388"/>
      <c r="Y79" s="388"/>
      <c r="Z79" s="427"/>
    </row>
    <row r="80" spans="1:26" ht="34.5" customHeight="1">
      <c r="A80" s="391">
        <v>32</v>
      </c>
      <c r="B80" s="392">
        <v>41050</v>
      </c>
      <c r="C80" s="393">
        <v>54</v>
      </c>
      <c r="D80" s="393"/>
      <c r="E80" s="394" t="s">
        <v>390</v>
      </c>
      <c r="F80" s="393" t="s">
        <v>198</v>
      </c>
      <c r="G80" s="395">
        <v>460</v>
      </c>
      <c r="H80" s="393"/>
      <c r="I80" s="396">
        <v>7</v>
      </c>
      <c r="J80" s="392">
        <v>41054</v>
      </c>
      <c r="K80" s="392">
        <v>41059</v>
      </c>
      <c r="L80" s="392">
        <v>41064</v>
      </c>
      <c r="M80" s="382">
        <v>41064</v>
      </c>
      <c r="N80" s="388" t="s">
        <v>432</v>
      </c>
      <c r="O80" s="386"/>
      <c r="P80" s="383"/>
      <c r="Q80" s="388"/>
      <c r="R80" s="388"/>
      <c r="S80" s="388"/>
      <c r="T80" s="388"/>
      <c r="U80" s="389"/>
      <c r="V80" s="389"/>
      <c r="W80" s="388"/>
      <c r="X80" s="388"/>
      <c r="Y80" s="388"/>
      <c r="Z80" s="427"/>
    </row>
    <row r="81" spans="1:26" ht="34.5" customHeight="1">
      <c r="A81" s="391">
        <v>33</v>
      </c>
      <c r="B81" s="392">
        <v>41050</v>
      </c>
      <c r="C81" s="393">
        <v>55</v>
      </c>
      <c r="D81" s="393"/>
      <c r="E81" s="394" t="s">
        <v>391</v>
      </c>
      <c r="F81" s="393" t="s">
        <v>199</v>
      </c>
      <c r="G81" s="395">
        <v>460</v>
      </c>
      <c r="H81" s="393"/>
      <c r="I81" s="396">
        <v>7</v>
      </c>
      <c r="J81" s="392">
        <v>41054</v>
      </c>
      <c r="K81" s="392">
        <v>41059</v>
      </c>
      <c r="L81" s="392">
        <v>41064</v>
      </c>
      <c r="M81" s="382">
        <v>41064</v>
      </c>
      <c r="N81" s="388" t="s">
        <v>432</v>
      </c>
      <c r="O81" s="386"/>
      <c r="P81" s="383"/>
      <c r="Q81" s="388"/>
      <c r="R81" s="388"/>
      <c r="S81" s="388"/>
      <c r="T81" s="388"/>
      <c r="U81" s="389"/>
      <c r="V81" s="389"/>
      <c r="W81" s="388"/>
      <c r="X81" s="388"/>
      <c r="Y81" s="388"/>
      <c r="Z81" s="427"/>
    </row>
    <row r="82" spans="1:26" ht="34.5" customHeight="1">
      <c r="A82" s="391">
        <v>34</v>
      </c>
      <c r="B82" s="392">
        <v>41050</v>
      </c>
      <c r="C82" s="393">
        <v>56</v>
      </c>
      <c r="D82" s="393">
        <v>1690</v>
      </c>
      <c r="E82" s="394" t="s">
        <v>392</v>
      </c>
      <c r="F82" s="393" t="s">
        <v>200</v>
      </c>
      <c r="G82" s="395">
        <v>460</v>
      </c>
      <c r="H82" s="393">
        <v>1024</v>
      </c>
      <c r="I82" s="396">
        <v>7</v>
      </c>
      <c r="J82" s="392">
        <v>41054</v>
      </c>
      <c r="K82" s="392">
        <v>41059</v>
      </c>
      <c r="L82" s="392">
        <v>41064</v>
      </c>
      <c r="M82" s="382">
        <v>41064</v>
      </c>
      <c r="N82" s="388" t="s">
        <v>432</v>
      </c>
      <c r="O82" s="386"/>
      <c r="P82" s="383"/>
      <c r="Q82" s="388"/>
      <c r="R82" s="388"/>
      <c r="S82" s="388"/>
      <c r="T82" s="388"/>
      <c r="U82" s="389"/>
      <c r="V82" s="389"/>
      <c r="W82" s="388"/>
      <c r="X82" s="388"/>
      <c r="Y82" s="388"/>
      <c r="Z82" s="427"/>
    </row>
    <row r="83" spans="1:26" ht="34.5" customHeight="1">
      <c r="A83" s="391">
        <v>35</v>
      </c>
      <c r="B83" s="392">
        <v>41050</v>
      </c>
      <c r="C83" s="393">
        <v>57</v>
      </c>
      <c r="D83" s="393"/>
      <c r="E83" s="394" t="s">
        <v>393</v>
      </c>
      <c r="F83" s="393" t="s">
        <v>201</v>
      </c>
      <c r="G83" s="395">
        <v>460</v>
      </c>
      <c r="H83" s="393"/>
      <c r="I83" s="396">
        <v>7</v>
      </c>
      <c r="J83" s="392">
        <v>41054</v>
      </c>
      <c r="K83" s="392">
        <v>41059</v>
      </c>
      <c r="L83" s="392">
        <v>41064</v>
      </c>
      <c r="M83" s="382">
        <v>41064</v>
      </c>
      <c r="N83" s="388" t="s">
        <v>432</v>
      </c>
      <c r="O83" s="386"/>
      <c r="P83" s="383"/>
      <c r="Q83" s="388"/>
      <c r="R83" s="388"/>
      <c r="S83" s="388"/>
      <c r="T83" s="388"/>
      <c r="U83" s="389"/>
      <c r="V83" s="389"/>
      <c r="W83" s="388"/>
      <c r="X83" s="388"/>
      <c r="Y83" s="388"/>
      <c r="Z83" s="427"/>
    </row>
    <row r="84" spans="1:26" ht="34.5" customHeight="1">
      <c r="A84" s="391">
        <v>36</v>
      </c>
      <c r="B84" s="392">
        <v>41050</v>
      </c>
      <c r="C84" s="393">
        <v>58</v>
      </c>
      <c r="D84" s="393"/>
      <c r="E84" s="394" t="s">
        <v>394</v>
      </c>
      <c r="F84" s="393" t="s">
        <v>206</v>
      </c>
      <c r="G84" s="395">
        <v>460</v>
      </c>
      <c r="H84" s="393"/>
      <c r="I84" s="396">
        <v>7</v>
      </c>
      <c r="J84" s="392">
        <v>41054</v>
      </c>
      <c r="K84" s="392">
        <v>41059</v>
      </c>
      <c r="L84" s="392">
        <v>41064</v>
      </c>
      <c r="M84" s="382">
        <v>41064</v>
      </c>
      <c r="N84" s="388" t="s">
        <v>432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4.5" customHeight="1">
      <c r="A85" s="391">
        <v>37</v>
      </c>
      <c r="B85" s="392">
        <v>41050</v>
      </c>
      <c r="C85" s="393">
        <v>59</v>
      </c>
      <c r="D85" s="393"/>
      <c r="E85" s="394" t="s">
        <v>395</v>
      </c>
      <c r="F85" s="393" t="s">
        <v>207</v>
      </c>
      <c r="G85" s="395">
        <v>460</v>
      </c>
      <c r="H85" s="393"/>
      <c r="I85" s="396">
        <v>7</v>
      </c>
      <c r="J85" s="392">
        <v>41054</v>
      </c>
      <c r="K85" s="392">
        <v>41059</v>
      </c>
      <c r="L85" s="392">
        <v>41064</v>
      </c>
      <c r="M85" s="382">
        <v>41064</v>
      </c>
      <c r="N85" s="388" t="s">
        <v>432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4.5" customHeight="1">
      <c r="A86" s="391">
        <v>38</v>
      </c>
      <c r="B86" s="392">
        <v>41050</v>
      </c>
      <c r="C86" s="393">
        <v>60</v>
      </c>
      <c r="D86" s="393"/>
      <c r="E86" s="394" t="s">
        <v>396</v>
      </c>
      <c r="F86" s="393" t="s">
        <v>202</v>
      </c>
      <c r="G86" s="395">
        <v>460</v>
      </c>
      <c r="H86" s="393"/>
      <c r="I86" s="396">
        <v>7</v>
      </c>
      <c r="J86" s="392">
        <v>41054</v>
      </c>
      <c r="K86" s="392">
        <v>41059</v>
      </c>
      <c r="L86" s="392">
        <v>41064</v>
      </c>
      <c r="M86" s="382">
        <v>41064</v>
      </c>
      <c r="N86" s="388" t="s">
        <v>432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4.5" customHeight="1">
      <c r="A87" s="391">
        <v>39</v>
      </c>
      <c r="B87" s="392">
        <v>41050</v>
      </c>
      <c r="C87" s="393">
        <v>61</v>
      </c>
      <c r="D87" s="393"/>
      <c r="E87" s="394" t="s">
        <v>397</v>
      </c>
      <c r="F87" s="393" t="s">
        <v>203</v>
      </c>
      <c r="G87" s="395">
        <v>460</v>
      </c>
      <c r="H87" s="393"/>
      <c r="I87" s="396">
        <v>7</v>
      </c>
      <c r="J87" s="392">
        <v>41054</v>
      </c>
      <c r="K87" s="392">
        <v>41059</v>
      </c>
      <c r="L87" s="392">
        <v>41064</v>
      </c>
      <c r="M87" s="382">
        <v>41064</v>
      </c>
      <c r="N87" s="388" t="s">
        <v>432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4.5" customHeight="1">
      <c r="A88" s="391">
        <v>40</v>
      </c>
      <c r="B88" s="392">
        <v>41050</v>
      </c>
      <c r="C88" s="393">
        <v>62</v>
      </c>
      <c r="D88" s="393"/>
      <c r="E88" s="394" t="s">
        <v>398</v>
      </c>
      <c r="F88" s="393" t="s">
        <v>204</v>
      </c>
      <c r="G88" s="395">
        <v>460</v>
      </c>
      <c r="H88" s="393"/>
      <c r="I88" s="396">
        <v>7</v>
      </c>
      <c r="J88" s="392">
        <v>41054</v>
      </c>
      <c r="K88" s="392">
        <v>41059</v>
      </c>
      <c r="L88" s="392">
        <v>41064</v>
      </c>
      <c r="M88" s="382">
        <v>41064</v>
      </c>
      <c r="N88" s="388" t="s">
        <v>432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4.5" customHeight="1">
      <c r="A89" s="391">
        <v>41</v>
      </c>
      <c r="B89" s="392">
        <v>41050</v>
      </c>
      <c r="C89" s="393">
        <v>63</v>
      </c>
      <c r="D89" s="393"/>
      <c r="E89" s="394" t="s">
        <v>112</v>
      </c>
      <c r="F89" s="393" t="s">
        <v>205</v>
      </c>
      <c r="G89" s="395">
        <v>460</v>
      </c>
      <c r="H89" s="393"/>
      <c r="I89" s="396">
        <v>7</v>
      </c>
      <c r="J89" s="392">
        <v>41054</v>
      </c>
      <c r="K89" s="392">
        <v>41059</v>
      </c>
      <c r="L89" s="392">
        <v>41064</v>
      </c>
      <c r="M89" s="382">
        <v>41064</v>
      </c>
      <c r="N89" s="388" t="s">
        <v>432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</sheetData>
  <sheetProtection/>
  <autoFilter ref="A4:Z44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A16" sqref="A16:Z18"/>
    </sheetView>
  </sheetViews>
  <sheetFormatPr defaultColWidth="11.421875" defaultRowHeight="15"/>
  <cols>
    <col min="4" max="4" width="10.7109375" style="0" customWidth="1"/>
    <col min="5" max="5" width="39.7109375" style="0" customWidth="1"/>
    <col min="6" max="6" width="14.57421875" style="0" customWidth="1"/>
    <col min="7" max="7" width="11.8515625" style="0" bestFit="1" customWidth="1"/>
    <col min="14" max="14" width="25.7109375" style="0" customWidth="1"/>
    <col min="26" max="26" width="26.421875" style="0" customWidth="1"/>
  </cols>
  <sheetData>
    <row r="1" spans="1:50" ht="34.5" customHeight="1">
      <c r="A1" s="49" t="s">
        <v>278</v>
      </c>
      <c r="B1" s="49"/>
      <c r="C1" s="21"/>
      <c r="D1" s="22"/>
      <c r="E1" s="22"/>
      <c r="F1" s="21"/>
      <c r="G1" s="25"/>
      <c r="H1" s="21"/>
      <c r="I1" s="92"/>
      <c r="J1" s="21"/>
      <c r="K1" s="21"/>
      <c r="L1" s="22"/>
      <c r="M1" s="22"/>
      <c r="N1" s="22"/>
      <c r="O1" s="25"/>
      <c r="P1" s="25"/>
      <c r="Q1" s="22"/>
      <c r="R1" s="22"/>
      <c r="S1" s="22"/>
      <c r="T1" s="22"/>
      <c r="U1" s="25"/>
      <c r="V1" s="21"/>
      <c r="W1" s="22"/>
      <c r="X1" s="21"/>
      <c r="Y1" s="21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</row>
    <row r="2" spans="1:50" ht="34.5" customHeight="1">
      <c r="A2" s="49" t="s">
        <v>417</v>
      </c>
      <c r="B2" s="49"/>
      <c r="C2" s="21"/>
      <c r="D2" s="22"/>
      <c r="E2" s="158" t="s">
        <v>416</v>
      </c>
      <c r="F2" s="21"/>
      <c r="G2" s="25"/>
      <c r="H2" s="21"/>
      <c r="I2" s="93"/>
      <c r="J2" s="21"/>
      <c r="K2" s="21"/>
      <c r="L2" s="22"/>
      <c r="M2" s="22"/>
      <c r="N2" s="22"/>
      <c r="O2" s="25"/>
      <c r="P2" s="25"/>
      <c r="Q2" s="22"/>
      <c r="R2" s="22"/>
      <c r="S2" s="22"/>
      <c r="T2" s="22"/>
      <c r="U2" s="25"/>
      <c r="V2" s="21"/>
      <c r="W2" s="22"/>
      <c r="X2" s="21"/>
      <c r="Y2" s="21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</row>
    <row r="3" spans="2:50" ht="34.5" customHeight="1" thickBot="1">
      <c r="B3" s="21"/>
      <c r="C3" s="21"/>
      <c r="D3" s="22"/>
      <c r="E3" s="22"/>
      <c r="F3" s="21"/>
      <c r="G3" s="25"/>
      <c r="H3" s="21"/>
      <c r="I3" s="93"/>
      <c r="J3" s="21"/>
      <c r="K3" s="21"/>
      <c r="L3" s="22"/>
      <c r="M3" s="22"/>
      <c r="N3" s="22"/>
      <c r="O3" s="25"/>
      <c r="P3" s="25"/>
      <c r="Q3" s="22"/>
      <c r="R3" s="22"/>
      <c r="S3" s="22"/>
      <c r="T3" s="22"/>
      <c r="U3" s="25"/>
      <c r="V3" s="21"/>
      <c r="W3" s="22"/>
      <c r="X3" s="21"/>
      <c r="Y3" s="21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</row>
    <row r="4" spans="1:50" ht="34.5" customHeight="1" thickBot="1">
      <c r="A4" s="300" t="s">
        <v>405</v>
      </c>
      <c r="B4" s="300" t="s">
        <v>63</v>
      </c>
      <c r="C4" s="301" t="s">
        <v>64</v>
      </c>
      <c r="D4" s="301" t="s">
        <v>65</v>
      </c>
      <c r="E4" s="302" t="s">
        <v>66</v>
      </c>
      <c r="F4" s="302" t="s">
        <v>67</v>
      </c>
      <c r="G4" s="303" t="s">
        <v>68</v>
      </c>
      <c r="H4" s="304" t="s">
        <v>69</v>
      </c>
      <c r="I4" s="305" t="s">
        <v>70</v>
      </c>
      <c r="J4" s="302" t="s">
        <v>71</v>
      </c>
      <c r="K4" s="302" t="s">
        <v>72</v>
      </c>
      <c r="L4" s="302" t="s">
        <v>73</v>
      </c>
      <c r="M4" s="302" t="s">
        <v>74</v>
      </c>
      <c r="N4" s="302" t="s">
        <v>75</v>
      </c>
      <c r="O4" s="303" t="s">
        <v>76</v>
      </c>
      <c r="P4" s="303" t="s">
        <v>77</v>
      </c>
      <c r="Q4" s="379" t="s">
        <v>78</v>
      </c>
      <c r="R4" s="379" t="s">
        <v>63</v>
      </c>
      <c r="S4" s="302" t="s">
        <v>79</v>
      </c>
      <c r="T4" s="302" t="s">
        <v>63</v>
      </c>
      <c r="U4" s="303" t="s">
        <v>80</v>
      </c>
      <c r="V4" s="302" t="s">
        <v>81</v>
      </c>
      <c r="W4" s="302" t="s">
        <v>83</v>
      </c>
      <c r="X4" s="302" t="s">
        <v>84</v>
      </c>
      <c r="Y4" s="302" t="s">
        <v>85</v>
      </c>
      <c r="Z4" s="302" t="s">
        <v>373</v>
      </c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</row>
    <row r="5" spans="1:26" s="239" customFormat="1" ht="34.5" customHeight="1">
      <c r="A5" s="381">
        <v>1</v>
      </c>
      <c r="B5" s="382">
        <v>41061</v>
      </c>
      <c r="C5" s="383">
        <v>104</v>
      </c>
      <c r="D5" s="383">
        <v>1857</v>
      </c>
      <c r="E5" s="384" t="s">
        <v>368</v>
      </c>
      <c r="F5" s="385" t="s">
        <v>351</v>
      </c>
      <c r="G5" s="386">
        <v>2700</v>
      </c>
      <c r="H5" s="383">
        <v>1091</v>
      </c>
      <c r="I5" s="387">
        <v>43</v>
      </c>
      <c r="J5" s="382">
        <v>41059</v>
      </c>
      <c r="K5" s="382">
        <v>41073</v>
      </c>
      <c r="L5" s="382">
        <v>41081</v>
      </c>
      <c r="M5" s="382">
        <v>41081</v>
      </c>
      <c r="N5" s="388" t="s">
        <v>437</v>
      </c>
      <c r="O5" s="386">
        <v>2700</v>
      </c>
      <c r="P5" s="383">
        <v>0</v>
      </c>
      <c r="Q5" s="388"/>
      <c r="R5" s="388"/>
      <c r="S5" s="388"/>
      <c r="T5" s="388"/>
      <c r="U5" s="389"/>
      <c r="V5" s="389"/>
      <c r="W5" s="388"/>
      <c r="X5" s="388"/>
      <c r="Y5" s="388"/>
      <c r="Z5" s="427" t="s">
        <v>225</v>
      </c>
    </row>
    <row r="6" spans="1:26" s="239" customFormat="1" ht="34.5" customHeight="1">
      <c r="A6" s="371">
        <v>2</v>
      </c>
      <c r="B6" s="372">
        <v>41065</v>
      </c>
      <c r="C6" s="373">
        <v>105</v>
      </c>
      <c r="D6" s="373">
        <v>1885</v>
      </c>
      <c r="E6" s="380" t="s">
        <v>414</v>
      </c>
      <c r="F6" s="374" t="s">
        <v>297</v>
      </c>
      <c r="G6" s="375">
        <v>180</v>
      </c>
      <c r="H6" s="373">
        <v>1099</v>
      </c>
      <c r="I6" s="376">
        <v>9</v>
      </c>
      <c r="J6" s="372">
        <v>41068</v>
      </c>
      <c r="K6" s="372">
        <v>41070</v>
      </c>
      <c r="L6" s="372">
        <v>41078</v>
      </c>
      <c r="M6" s="372">
        <v>41082</v>
      </c>
      <c r="N6" s="247" t="s">
        <v>441</v>
      </c>
      <c r="O6" s="375">
        <v>110</v>
      </c>
      <c r="P6" s="375">
        <f>G6-O6</f>
        <v>70</v>
      </c>
      <c r="Q6" s="377"/>
      <c r="R6" s="377"/>
      <c r="S6" s="377"/>
      <c r="T6" s="377"/>
      <c r="U6" s="378"/>
      <c r="V6" s="378"/>
      <c r="W6" s="377"/>
      <c r="X6" s="377"/>
      <c r="Y6" s="377"/>
      <c r="Z6" s="428" t="s">
        <v>225</v>
      </c>
    </row>
    <row r="7" spans="1:26" s="239" customFormat="1" ht="34.5" customHeight="1">
      <c r="A7" s="371">
        <v>3</v>
      </c>
      <c r="B7" s="400">
        <v>41065</v>
      </c>
      <c r="C7" s="373">
        <v>106</v>
      </c>
      <c r="D7" s="373">
        <v>1886</v>
      </c>
      <c r="E7" s="380" t="s">
        <v>415</v>
      </c>
      <c r="F7" s="374" t="s">
        <v>347</v>
      </c>
      <c r="G7" s="375">
        <v>270</v>
      </c>
      <c r="H7" s="373">
        <v>1104</v>
      </c>
      <c r="I7" s="376">
        <v>9</v>
      </c>
      <c r="J7" s="372">
        <v>41068</v>
      </c>
      <c r="K7" s="372">
        <v>41070</v>
      </c>
      <c r="L7" s="372">
        <v>41078</v>
      </c>
      <c r="M7" s="372">
        <v>41088</v>
      </c>
      <c r="N7" s="377" t="s">
        <v>451</v>
      </c>
      <c r="O7" s="375"/>
      <c r="P7" s="373"/>
      <c r="Q7" s="377"/>
      <c r="R7" s="377"/>
      <c r="S7" s="377"/>
      <c r="T7" s="377"/>
      <c r="U7" s="378"/>
      <c r="V7" s="378"/>
      <c r="W7" s="377"/>
      <c r="X7" s="377"/>
      <c r="Y7" s="377"/>
      <c r="Z7" s="428" t="s">
        <v>225</v>
      </c>
    </row>
    <row r="8" spans="1:26" ht="39" customHeight="1">
      <c r="A8" s="371">
        <v>4</v>
      </c>
      <c r="B8" s="400">
        <v>41079</v>
      </c>
      <c r="C8" s="373">
        <v>107</v>
      </c>
      <c r="D8" s="373"/>
      <c r="E8" s="380" t="s">
        <v>431</v>
      </c>
      <c r="F8" s="374" t="s">
        <v>189</v>
      </c>
      <c r="G8" s="375">
        <v>540</v>
      </c>
      <c r="H8" s="373"/>
      <c r="I8" s="376">
        <v>9</v>
      </c>
      <c r="J8" s="372">
        <v>41080</v>
      </c>
      <c r="K8" s="372">
        <v>41082</v>
      </c>
      <c r="L8" s="372">
        <v>41092</v>
      </c>
      <c r="M8" s="372"/>
      <c r="N8" s="373"/>
      <c r="O8" s="375"/>
      <c r="P8" s="373"/>
      <c r="Q8" s="377"/>
      <c r="R8" s="377"/>
      <c r="S8" s="377"/>
      <c r="T8" s="377"/>
      <c r="U8" s="378"/>
      <c r="V8" s="378"/>
      <c r="W8" s="377"/>
      <c r="X8" s="377"/>
      <c r="Y8" s="377"/>
      <c r="Z8" s="428"/>
    </row>
    <row r="9" spans="1:26" ht="31.5" customHeight="1">
      <c r="A9" s="381">
        <v>5</v>
      </c>
      <c r="B9" s="382">
        <v>41081</v>
      </c>
      <c r="C9" s="383">
        <v>108</v>
      </c>
      <c r="D9" s="383"/>
      <c r="E9" s="384" t="s">
        <v>433</v>
      </c>
      <c r="F9" s="385" t="s">
        <v>434</v>
      </c>
      <c r="G9" s="386">
        <v>180</v>
      </c>
      <c r="H9" s="383"/>
      <c r="I9" s="387">
        <v>14</v>
      </c>
      <c r="J9" s="382">
        <v>41082</v>
      </c>
      <c r="K9" s="382">
        <v>41082</v>
      </c>
      <c r="L9" s="382">
        <v>41090</v>
      </c>
      <c r="M9" s="382"/>
      <c r="N9" s="383"/>
      <c r="O9" s="386"/>
      <c r="P9" s="383"/>
      <c r="Q9" s="388"/>
      <c r="R9" s="388"/>
      <c r="S9" s="388"/>
      <c r="T9" s="388"/>
      <c r="U9" s="389"/>
      <c r="V9" s="389"/>
      <c r="W9" s="388"/>
      <c r="X9" s="388"/>
      <c r="Y9" s="388"/>
      <c r="Z9" s="427"/>
    </row>
    <row r="10" spans="1:26" ht="32.25" customHeight="1">
      <c r="A10" s="381">
        <v>6</v>
      </c>
      <c r="B10" s="382">
        <v>41081</v>
      </c>
      <c r="C10" s="383">
        <v>109</v>
      </c>
      <c r="D10" s="383"/>
      <c r="E10" s="384" t="s">
        <v>435</v>
      </c>
      <c r="F10" s="385" t="s">
        <v>351</v>
      </c>
      <c r="G10" s="386">
        <v>2700</v>
      </c>
      <c r="H10" s="383"/>
      <c r="I10" s="387">
        <v>43</v>
      </c>
      <c r="J10" s="382">
        <v>41073</v>
      </c>
      <c r="K10" s="382">
        <v>41087</v>
      </c>
      <c r="L10" s="382">
        <v>41095</v>
      </c>
      <c r="M10" s="382"/>
      <c r="N10" s="383"/>
      <c r="O10" s="386"/>
      <c r="P10" s="383"/>
      <c r="Q10" s="388"/>
      <c r="R10" s="388"/>
      <c r="S10" s="388"/>
      <c r="T10" s="388"/>
      <c r="U10" s="389"/>
      <c r="V10" s="389"/>
      <c r="W10" s="388"/>
      <c r="X10" s="388"/>
      <c r="Y10" s="388"/>
      <c r="Z10" s="427"/>
    </row>
    <row r="14" spans="1:26" ht="15">
      <c r="A14" s="430" t="s">
        <v>372</v>
      </c>
      <c r="B14" s="415"/>
      <c r="C14" s="416"/>
      <c r="D14" s="416"/>
      <c r="E14" s="417"/>
      <c r="F14" s="418"/>
      <c r="G14" s="419"/>
      <c r="H14" s="416"/>
      <c r="I14" s="414"/>
      <c r="J14" s="415"/>
      <c r="K14" s="415"/>
      <c r="L14" s="415"/>
      <c r="M14" s="415"/>
      <c r="N14" s="416"/>
      <c r="O14" s="419"/>
      <c r="P14" s="416"/>
      <c r="Q14" s="420"/>
      <c r="R14" s="420"/>
      <c r="S14" s="420"/>
      <c r="T14" s="420"/>
      <c r="U14" s="421"/>
      <c r="V14" s="421"/>
      <c r="W14" s="420"/>
      <c r="X14" s="420"/>
      <c r="Y14" s="420"/>
      <c r="Z14" s="422"/>
    </row>
    <row r="15" spans="1:26" ht="15.75" thickBot="1">
      <c r="A15" s="430"/>
      <c r="B15" s="415"/>
      <c r="C15" s="416"/>
      <c r="D15" s="416"/>
      <c r="E15" s="417"/>
      <c r="F15" s="418"/>
      <c r="G15" s="419"/>
      <c r="H15" s="416"/>
      <c r="I15" s="414"/>
      <c r="J15" s="415"/>
      <c r="K15" s="415"/>
      <c r="L15" s="415"/>
      <c r="M15" s="415"/>
      <c r="N15" s="416"/>
      <c r="O15" s="419"/>
      <c r="P15" s="416"/>
      <c r="Q15" s="420"/>
      <c r="R15" s="420"/>
      <c r="S15" s="420"/>
      <c r="T15" s="420"/>
      <c r="U15" s="421"/>
      <c r="V15" s="421"/>
      <c r="W15" s="420"/>
      <c r="X15" s="420"/>
      <c r="Y15" s="420"/>
      <c r="Z15" s="422"/>
    </row>
    <row r="16" spans="1:26" ht="26.25" thickBot="1">
      <c r="A16" s="300" t="s">
        <v>264</v>
      </c>
      <c r="B16" s="300" t="s">
        <v>63</v>
      </c>
      <c r="C16" s="301" t="s">
        <v>91</v>
      </c>
      <c r="D16" s="403" t="s">
        <v>371</v>
      </c>
      <c r="E16" s="431" t="s">
        <v>66</v>
      </c>
      <c r="F16" s="302" t="s">
        <v>188</v>
      </c>
      <c r="G16" s="303" t="s">
        <v>68</v>
      </c>
      <c r="H16" s="304" t="s">
        <v>69</v>
      </c>
      <c r="I16" s="305" t="s">
        <v>70</v>
      </c>
      <c r="J16" s="302" t="s">
        <v>71</v>
      </c>
      <c r="K16" s="302" t="s">
        <v>72</v>
      </c>
      <c r="L16" s="302" t="s">
        <v>73</v>
      </c>
      <c r="M16" s="302" t="s">
        <v>74</v>
      </c>
      <c r="N16" s="302" t="s">
        <v>75</v>
      </c>
      <c r="O16" s="303" t="s">
        <v>76</v>
      </c>
      <c r="P16" s="303" t="s">
        <v>77</v>
      </c>
      <c r="Q16" s="379" t="s">
        <v>78</v>
      </c>
      <c r="R16" s="379" t="s">
        <v>63</v>
      </c>
      <c r="S16" s="302" t="s">
        <v>79</v>
      </c>
      <c r="T16" s="302" t="s">
        <v>63</v>
      </c>
      <c r="U16" s="303" t="s">
        <v>80</v>
      </c>
      <c r="V16" s="302" t="s">
        <v>81</v>
      </c>
      <c r="W16" s="302" t="s">
        <v>83</v>
      </c>
      <c r="X16" s="302" t="s">
        <v>84</v>
      </c>
      <c r="Y16" s="432" t="s">
        <v>85</v>
      </c>
      <c r="Z16" s="434" t="s">
        <v>373</v>
      </c>
    </row>
    <row r="17" spans="1:26" ht="32.25" customHeight="1">
      <c r="A17" s="387">
        <v>1</v>
      </c>
      <c r="B17" s="382">
        <v>41074</v>
      </c>
      <c r="C17" s="383">
        <v>64</v>
      </c>
      <c r="D17" s="383">
        <v>1988</v>
      </c>
      <c r="E17" s="384" t="s">
        <v>452</v>
      </c>
      <c r="F17" s="385" t="s">
        <v>453</v>
      </c>
      <c r="G17" s="443">
        <v>7450</v>
      </c>
      <c r="H17" s="383">
        <v>1181</v>
      </c>
      <c r="I17" s="387">
        <v>19</v>
      </c>
      <c r="J17" s="382">
        <v>41074</v>
      </c>
      <c r="K17" s="382">
        <v>41087</v>
      </c>
      <c r="L17" s="382">
        <v>41092</v>
      </c>
      <c r="M17" s="382">
        <v>41092</v>
      </c>
      <c r="N17" s="388" t="s">
        <v>459</v>
      </c>
      <c r="O17" s="386">
        <v>7446</v>
      </c>
      <c r="P17" s="450">
        <f>G17-O17</f>
        <v>4</v>
      </c>
      <c r="Q17" s="388">
        <v>51567153</v>
      </c>
      <c r="R17" s="445">
        <v>41092</v>
      </c>
      <c r="S17" s="388"/>
      <c r="T17" s="388"/>
      <c r="U17" s="389"/>
      <c r="V17" s="389"/>
      <c r="W17" s="388"/>
      <c r="X17" s="388"/>
      <c r="Y17" s="388"/>
      <c r="Z17" s="433"/>
    </row>
    <row r="18" spans="1:26" ht="32.25" customHeight="1">
      <c r="A18" s="387">
        <v>2</v>
      </c>
      <c r="B18" s="382">
        <v>41086</v>
      </c>
      <c r="C18" s="383">
        <v>65</v>
      </c>
      <c r="D18" s="383">
        <v>2165</v>
      </c>
      <c r="E18" s="384" t="s">
        <v>454</v>
      </c>
      <c r="F18" s="385" t="s">
        <v>455</v>
      </c>
      <c r="G18" s="443">
        <v>1330</v>
      </c>
      <c r="H18" s="383">
        <v>1270</v>
      </c>
      <c r="I18" s="387">
        <v>35</v>
      </c>
      <c r="J18" s="382">
        <v>41087</v>
      </c>
      <c r="K18" s="382">
        <v>41088</v>
      </c>
      <c r="L18" s="382">
        <v>41092</v>
      </c>
      <c r="M18" s="382">
        <v>41093</v>
      </c>
      <c r="N18" s="388" t="s">
        <v>458</v>
      </c>
      <c r="O18" s="386">
        <f>910+36</f>
        <v>946</v>
      </c>
      <c r="P18" s="450">
        <f>G18-O18</f>
        <v>384</v>
      </c>
      <c r="Q18" s="388">
        <v>50823484</v>
      </c>
      <c r="R18" s="445">
        <v>41092</v>
      </c>
      <c r="S18" s="388"/>
      <c r="T18" s="388"/>
      <c r="U18" s="389"/>
      <c r="V18" s="389"/>
      <c r="W18" s="388"/>
      <c r="X18" s="388"/>
      <c r="Y18" s="388"/>
      <c r="Z18" s="433"/>
    </row>
    <row r="19" spans="1:26" ht="32.25" customHeight="1">
      <c r="A19" s="387"/>
      <c r="B19" s="382"/>
      <c r="C19" s="383"/>
      <c r="D19" s="383"/>
      <c r="E19" s="384"/>
      <c r="F19" s="385"/>
      <c r="G19" s="443"/>
      <c r="H19" s="383"/>
      <c r="I19" s="387"/>
      <c r="J19" s="382"/>
      <c r="K19" s="382"/>
      <c r="L19" s="382"/>
      <c r="M19" s="382"/>
      <c r="N19" s="388"/>
      <c r="O19" s="386"/>
      <c r="P19" s="450"/>
      <c r="Q19" s="388"/>
      <c r="R19" s="388"/>
      <c r="S19" s="388"/>
      <c r="T19" s="388"/>
      <c r="U19" s="389"/>
      <c r="V19" s="389"/>
      <c r="W19" s="388"/>
      <c r="X19" s="388"/>
      <c r="Y19" s="388"/>
      <c r="Z19" s="433"/>
    </row>
    <row r="20" spans="1:26" ht="32.25" customHeight="1">
      <c r="A20" s="387"/>
      <c r="B20" s="382"/>
      <c r="C20" s="383"/>
      <c r="D20" s="383"/>
      <c r="E20" s="384"/>
      <c r="F20" s="385"/>
      <c r="G20" s="443"/>
      <c r="H20" s="383"/>
      <c r="I20" s="387"/>
      <c r="J20" s="382"/>
      <c r="K20" s="382"/>
      <c r="L20" s="382"/>
      <c r="M20" s="382"/>
      <c r="N20" s="388"/>
      <c r="O20" s="386"/>
      <c r="P20" s="450"/>
      <c r="Q20" s="388"/>
      <c r="R20" s="388"/>
      <c r="S20" s="388"/>
      <c r="T20" s="388"/>
      <c r="U20" s="389"/>
      <c r="V20" s="389"/>
      <c r="W20" s="388"/>
      <c r="X20" s="388"/>
      <c r="Y20" s="388"/>
      <c r="Z20" s="433"/>
    </row>
    <row r="21" spans="1:26" ht="32.25" customHeight="1">
      <c r="A21" s="387"/>
      <c r="B21" s="382"/>
      <c r="C21" s="383"/>
      <c r="D21" s="383"/>
      <c r="E21" s="384"/>
      <c r="F21" s="385"/>
      <c r="G21" s="443"/>
      <c r="H21" s="383"/>
      <c r="I21" s="387"/>
      <c r="J21" s="382"/>
      <c r="K21" s="382"/>
      <c r="L21" s="382"/>
      <c r="M21" s="382"/>
      <c r="N21" s="388"/>
      <c r="O21" s="386"/>
      <c r="P21" s="450"/>
      <c r="Q21" s="388"/>
      <c r="R21" s="388"/>
      <c r="S21" s="388"/>
      <c r="T21" s="388"/>
      <c r="U21" s="389"/>
      <c r="V21" s="389"/>
      <c r="W21" s="388"/>
      <c r="X21" s="388"/>
      <c r="Y21" s="388"/>
      <c r="Z21" s="433"/>
    </row>
    <row r="22" spans="1:26" ht="32.25" customHeight="1">
      <c r="A22" s="387"/>
      <c r="B22" s="382"/>
      <c r="C22" s="383"/>
      <c r="D22" s="383"/>
      <c r="E22" s="384"/>
      <c r="F22" s="385"/>
      <c r="G22" s="443"/>
      <c r="H22" s="383"/>
      <c r="I22" s="387"/>
      <c r="J22" s="382"/>
      <c r="K22" s="382"/>
      <c r="L22" s="382"/>
      <c r="M22" s="382"/>
      <c r="N22" s="388"/>
      <c r="O22" s="386"/>
      <c r="P22" s="450"/>
      <c r="Q22" s="388"/>
      <c r="R22" s="388"/>
      <c r="S22" s="388"/>
      <c r="T22" s="388"/>
      <c r="U22" s="389"/>
      <c r="V22" s="389"/>
      <c r="W22" s="388"/>
      <c r="X22" s="388"/>
      <c r="Y22" s="388"/>
      <c r="Z22" s="433"/>
    </row>
    <row r="23" spans="1:26" ht="32.25" customHeight="1">
      <c r="A23" s="387"/>
      <c r="B23" s="382"/>
      <c r="C23" s="383"/>
      <c r="D23" s="383"/>
      <c r="E23" s="384"/>
      <c r="F23" s="385"/>
      <c r="G23" s="443"/>
      <c r="H23" s="383"/>
      <c r="I23" s="387"/>
      <c r="J23" s="382"/>
      <c r="K23" s="382"/>
      <c r="L23" s="382"/>
      <c r="M23" s="382"/>
      <c r="N23" s="388"/>
      <c r="O23" s="386"/>
      <c r="P23" s="450"/>
      <c r="Q23" s="388"/>
      <c r="R23" s="388"/>
      <c r="S23" s="388"/>
      <c r="T23" s="388"/>
      <c r="U23" s="389"/>
      <c r="V23" s="389"/>
      <c r="W23" s="388"/>
      <c r="X23" s="388"/>
      <c r="Y23" s="388"/>
      <c r="Z23" s="433"/>
    </row>
    <row r="24" spans="1:26" ht="32.25" customHeight="1">
      <c r="A24" s="387"/>
      <c r="B24" s="382"/>
      <c r="C24" s="383"/>
      <c r="D24" s="383"/>
      <c r="E24" s="384"/>
      <c r="F24" s="385"/>
      <c r="G24" s="443"/>
      <c r="H24" s="383"/>
      <c r="I24" s="387"/>
      <c r="J24" s="382"/>
      <c r="K24" s="382"/>
      <c r="L24" s="382"/>
      <c r="M24" s="382"/>
      <c r="N24" s="388"/>
      <c r="O24" s="386"/>
      <c r="P24" s="450"/>
      <c r="Q24" s="388"/>
      <c r="R24" s="388"/>
      <c r="S24" s="388"/>
      <c r="T24" s="388"/>
      <c r="U24" s="389"/>
      <c r="V24" s="389"/>
      <c r="W24" s="388"/>
      <c r="X24" s="388"/>
      <c r="Y24" s="388"/>
      <c r="Z24" s="4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L14" sqref="I14:L14"/>
    </sheetView>
  </sheetViews>
  <sheetFormatPr defaultColWidth="11.421875" defaultRowHeight="15"/>
  <cols>
    <col min="4" max="4" width="10.7109375" style="0" customWidth="1"/>
    <col min="5" max="5" width="39.7109375" style="0" customWidth="1"/>
    <col min="6" max="6" width="14.57421875" style="0" customWidth="1"/>
    <col min="7" max="7" width="11.8515625" style="0" bestFit="1" customWidth="1"/>
    <col min="14" max="14" width="25.7109375" style="0" customWidth="1"/>
    <col min="26" max="26" width="26.421875" style="0" customWidth="1"/>
  </cols>
  <sheetData>
    <row r="1" spans="1:25" ht="18.75">
      <c r="A1" s="49" t="s">
        <v>278</v>
      </c>
      <c r="B1" s="49"/>
      <c r="C1" s="21"/>
      <c r="D1" s="22"/>
      <c r="E1" s="22"/>
      <c r="F1" s="21"/>
      <c r="G1" s="25"/>
      <c r="H1" s="21"/>
      <c r="I1" s="92"/>
      <c r="J1" s="21"/>
      <c r="K1" s="21"/>
      <c r="L1" s="22"/>
      <c r="M1" s="22"/>
      <c r="N1" s="22"/>
      <c r="O1" s="25"/>
      <c r="P1" s="25"/>
      <c r="Q1" s="22"/>
      <c r="R1" s="22"/>
      <c r="S1" s="22"/>
      <c r="T1" s="22"/>
      <c r="U1" s="25"/>
      <c r="V1" s="21"/>
      <c r="W1" s="22"/>
      <c r="X1" s="21"/>
      <c r="Y1" s="21"/>
    </row>
    <row r="2" spans="1:25" ht="18.75">
      <c r="A2" s="49" t="s">
        <v>445</v>
      </c>
      <c r="B2" s="49"/>
      <c r="C2" s="21"/>
      <c r="D2" s="22"/>
      <c r="E2" s="158" t="s">
        <v>444</v>
      </c>
      <c r="F2" s="21"/>
      <c r="G2" s="25"/>
      <c r="H2" s="21"/>
      <c r="I2" s="93"/>
      <c r="J2" s="21"/>
      <c r="K2" s="21"/>
      <c r="L2" s="22"/>
      <c r="M2" s="22"/>
      <c r="N2" s="22"/>
      <c r="O2" s="25"/>
      <c r="P2" s="25"/>
      <c r="Q2" s="22"/>
      <c r="R2" s="22"/>
      <c r="S2" s="22"/>
      <c r="T2" s="22"/>
      <c r="U2" s="25"/>
      <c r="V2" s="21"/>
      <c r="W2" s="22"/>
      <c r="X2" s="21"/>
      <c r="Y2" s="21"/>
    </row>
    <row r="3" spans="2:25" ht="15.75" thickBot="1">
      <c r="B3" s="21"/>
      <c r="C3" s="21"/>
      <c r="D3" s="22"/>
      <c r="E3" s="22"/>
      <c r="F3" s="21"/>
      <c r="G3" s="25"/>
      <c r="H3" s="21"/>
      <c r="I3" s="93"/>
      <c r="J3" s="21"/>
      <c r="K3" s="21"/>
      <c r="L3" s="22"/>
      <c r="M3" s="22"/>
      <c r="N3" s="22"/>
      <c r="O3" s="25"/>
      <c r="P3" s="25"/>
      <c r="Q3" s="22"/>
      <c r="R3" s="22"/>
      <c r="S3" s="22"/>
      <c r="T3" s="22"/>
      <c r="U3" s="25"/>
      <c r="V3" s="21"/>
      <c r="W3" s="22"/>
      <c r="X3" s="21"/>
      <c r="Y3" s="21"/>
    </row>
    <row r="4" spans="1:26" ht="39" thickBot="1">
      <c r="A4" s="300" t="s">
        <v>405</v>
      </c>
      <c r="B4" s="300" t="s">
        <v>63</v>
      </c>
      <c r="C4" s="301" t="s">
        <v>64</v>
      </c>
      <c r="D4" s="301" t="s">
        <v>65</v>
      </c>
      <c r="E4" s="302" t="s">
        <v>66</v>
      </c>
      <c r="F4" s="302" t="s">
        <v>67</v>
      </c>
      <c r="G4" s="303" t="s">
        <v>68</v>
      </c>
      <c r="H4" s="304" t="s">
        <v>69</v>
      </c>
      <c r="I4" s="305" t="s">
        <v>70</v>
      </c>
      <c r="J4" s="302" t="s">
        <v>71</v>
      </c>
      <c r="K4" s="302" t="s">
        <v>72</v>
      </c>
      <c r="L4" s="302" t="s">
        <v>73</v>
      </c>
      <c r="M4" s="302" t="s">
        <v>74</v>
      </c>
      <c r="N4" s="302" t="s">
        <v>75</v>
      </c>
      <c r="O4" s="303" t="s">
        <v>76</v>
      </c>
      <c r="P4" s="303" t="s">
        <v>77</v>
      </c>
      <c r="Q4" s="379" t="s">
        <v>78</v>
      </c>
      <c r="R4" s="379" t="s">
        <v>63</v>
      </c>
      <c r="S4" s="302" t="s">
        <v>79</v>
      </c>
      <c r="T4" s="302" t="s">
        <v>63</v>
      </c>
      <c r="U4" s="303" t="s">
        <v>80</v>
      </c>
      <c r="V4" s="302" t="s">
        <v>81</v>
      </c>
      <c r="W4" s="302" t="s">
        <v>83</v>
      </c>
      <c r="X4" s="302" t="s">
        <v>84</v>
      </c>
      <c r="Y4" s="302" t="s">
        <v>85</v>
      </c>
      <c r="Z4" s="302" t="s">
        <v>373</v>
      </c>
    </row>
    <row r="5" spans="1:26" ht="30">
      <c r="A5" s="381">
        <v>1</v>
      </c>
      <c r="B5" s="382">
        <v>41096</v>
      </c>
      <c r="C5" s="383">
        <v>110</v>
      </c>
      <c r="D5" s="383"/>
      <c r="E5" s="384" t="s">
        <v>435</v>
      </c>
      <c r="F5" s="385" t="s">
        <v>351</v>
      </c>
      <c r="G5" s="386">
        <v>2700</v>
      </c>
      <c r="H5" s="383"/>
      <c r="I5" s="387">
        <v>43</v>
      </c>
      <c r="J5" s="382">
        <v>41088</v>
      </c>
      <c r="K5" s="382">
        <v>41102</v>
      </c>
      <c r="L5" s="382">
        <v>41110</v>
      </c>
      <c r="M5" s="382"/>
      <c r="N5" s="388"/>
      <c r="O5" s="386"/>
      <c r="P5" s="386"/>
      <c r="Q5" s="388"/>
      <c r="R5" s="445"/>
      <c r="S5" s="388"/>
      <c r="T5" s="388"/>
      <c r="U5" s="389"/>
      <c r="V5" s="389"/>
      <c r="W5" s="388"/>
      <c r="X5" s="388"/>
      <c r="Y5" s="388"/>
      <c r="Z5" s="427"/>
    </row>
    <row r="6" spans="1:26" ht="30" customHeight="1">
      <c r="A6" s="381">
        <v>2</v>
      </c>
      <c r="B6" s="382">
        <v>41099</v>
      </c>
      <c r="C6" s="383">
        <v>111</v>
      </c>
      <c r="D6" s="383"/>
      <c r="E6" s="384" t="s">
        <v>446</v>
      </c>
      <c r="F6" s="385" t="s">
        <v>351</v>
      </c>
      <c r="G6" s="386">
        <v>2700</v>
      </c>
      <c r="H6" s="383"/>
      <c r="I6" s="387">
        <v>43</v>
      </c>
      <c r="J6" s="382">
        <v>41102</v>
      </c>
      <c r="K6" s="382">
        <v>41116</v>
      </c>
      <c r="L6" s="382">
        <v>41124</v>
      </c>
      <c r="M6" s="382"/>
      <c r="N6" s="388"/>
      <c r="O6" s="386"/>
      <c r="P6" s="386"/>
      <c r="Q6" s="388"/>
      <c r="R6" s="445"/>
      <c r="S6" s="388"/>
      <c r="T6" s="388"/>
      <c r="U6" s="389"/>
      <c r="V6" s="389"/>
      <c r="W6" s="388"/>
      <c r="X6" s="388"/>
      <c r="Y6" s="388"/>
      <c r="Z6" s="427"/>
    </row>
    <row r="7" spans="1:26" ht="30" customHeight="1">
      <c r="A7" s="381">
        <v>3</v>
      </c>
      <c r="B7" s="382">
        <v>41099</v>
      </c>
      <c r="C7" s="383">
        <v>112</v>
      </c>
      <c r="D7" s="383"/>
      <c r="E7" s="384" t="s">
        <v>447</v>
      </c>
      <c r="F7" s="385" t="s">
        <v>448</v>
      </c>
      <c r="G7" s="386">
        <v>270</v>
      </c>
      <c r="H7" s="383"/>
      <c r="I7" s="387">
        <v>9</v>
      </c>
      <c r="J7" s="382">
        <v>41095</v>
      </c>
      <c r="K7" s="382">
        <v>41097</v>
      </c>
      <c r="L7" s="401">
        <v>41105</v>
      </c>
      <c r="M7" s="382"/>
      <c r="N7" s="388"/>
      <c r="O7" s="386"/>
      <c r="P7" s="386"/>
      <c r="Q7" s="388"/>
      <c r="R7" s="445"/>
      <c r="S7" s="388"/>
      <c r="T7" s="388"/>
      <c r="U7" s="389"/>
      <c r="V7" s="389"/>
      <c r="W7" s="388"/>
      <c r="X7" s="388"/>
      <c r="Y7" s="388"/>
      <c r="Z7" s="427"/>
    </row>
    <row r="8" spans="1:26" ht="30" customHeight="1">
      <c r="A8" s="381">
        <v>4</v>
      </c>
      <c r="B8" s="401">
        <v>41099</v>
      </c>
      <c r="C8" s="383">
        <v>113</v>
      </c>
      <c r="D8" s="383"/>
      <c r="E8" s="384" t="s">
        <v>449</v>
      </c>
      <c r="F8" s="385" t="s">
        <v>347</v>
      </c>
      <c r="G8" s="386">
        <v>360</v>
      </c>
      <c r="H8" s="383"/>
      <c r="I8" s="387">
        <v>24</v>
      </c>
      <c r="J8" s="382">
        <v>41102</v>
      </c>
      <c r="K8" s="382">
        <v>41103</v>
      </c>
      <c r="L8" s="401">
        <v>41111</v>
      </c>
      <c r="M8" s="382"/>
      <c r="N8" s="388"/>
      <c r="O8" s="386"/>
      <c r="P8" s="386"/>
      <c r="Q8" s="388"/>
      <c r="R8" s="445"/>
      <c r="S8" s="388"/>
      <c r="T8" s="388"/>
      <c r="U8" s="389"/>
      <c r="V8" s="389"/>
      <c r="W8" s="388"/>
      <c r="X8" s="388"/>
      <c r="Y8" s="388"/>
      <c r="Z8" s="427"/>
    </row>
    <row r="9" spans="1:26" ht="15">
      <c r="A9" s="414"/>
      <c r="B9" s="415"/>
      <c r="C9" s="416"/>
      <c r="D9" s="416"/>
      <c r="E9" s="417"/>
      <c r="F9" s="418"/>
      <c r="G9" s="419"/>
      <c r="H9" s="416"/>
      <c r="I9" s="414"/>
      <c r="J9" s="415"/>
      <c r="K9" s="415"/>
      <c r="L9" s="415"/>
      <c r="M9" s="415"/>
      <c r="N9" s="420"/>
      <c r="O9" s="419"/>
      <c r="P9" s="419"/>
      <c r="Q9" s="420"/>
      <c r="R9" s="481"/>
      <c r="S9" s="420"/>
      <c r="T9" s="420"/>
      <c r="U9" s="421"/>
      <c r="V9" s="421"/>
      <c r="W9" s="420"/>
      <c r="X9" s="420"/>
      <c r="Y9" s="420"/>
      <c r="Z9" s="422"/>
    </row>
    <row r="10" spans="1:26" ht="15">
      <c r="A10" s="414"/>
      <c r="B10" s="415"/>
      <c r="C10" s="416"/>
      <c r="D10" s="416"/>
      <c r="E10" s="417"/>
      <c r="F10" s="418"/>
      <c r="G10" s="419"/>
      <c r="H10" s="416"/>
      <c r="I10" s="414"/>
      <c r="J10" s="415"/>
      <c r="K10" s="415"/>
      <c r="L10" s="415"/>
      <c r="M10" s="415"/>
      <c r="N10" s="420"/>
      <c r="O10" s="419"/>
      <c r="P10" s="419"/>
      <c r="Q10" s="420"/>
      <c r="R10" s="481"/>
      <c r="S10" s="420"/>
      <c r="T10" s="420"/>
      <c r="U10" s="421"/>
      <c r="V10" s="421"/>
      <c r="W10" s="420"/>
      <c r="X10" s="420"/>
      <c r="Y10" s="420"/>
      <c r="Z10" s="422"/>
    </row>
    <row r="11" spans="1:26" ht="15">
      <c r="A11" s="414"/>
      <c r="B11" s="415"/>
      <c r="C11" s="416"/>
      <c r="D11" s="416"/>
      <c r="E11" s="417"/>
      <c r="F11" s="418"/>
      <c r="G11" s="419"/>
      <c r="H11" s="416"/>
      <c r="I11" s="414"/>
      <c r="J11" s="415"/>
      <c r="K11" s="415"/>
      <c r="L11" s="415"/>
      <c r="M11" s="415"/>
      <c r="N11" s="420"/>
      <c r="O11" s="419"/>
      <c r="P11" s="419"/>
      <c r="Q11" s="420"/>
      <c r="R11" s="481"/>
      <c r="S11" s="420"/>
      <c r="T11" s="420"/>
      <c r="U11" s="421"/>
      <c r="V11" s="421"/>
      <c r="W11" s="420"/>
      <c r="X11" s="420"/>
      <c r="Y11" s="420"/>
      <c r="Z11" s="422"/>
    </row>
    <row r="12" spans="1:26" ht="15">
      <c r="A12" s="430" t="s">
        <v>372</v>
      </c>
      <c r="B12" s="415"/>
      <c r="C12" s="416"/>
      <c r="D12" s="416"/>
      <c r="E12" s="417"/>
      <c r="F12" s="418"/>
      <c r="G12" s="419"/>
      <c r="H12" s="416"/>
      <c r="I12" s="414"/>
      <c r="J12" s="415"/>
      <c r="K12" s="415"/>
      <c r="L12" s="415"/>
      <c r="M12" s="415"/>
      <c r="N12" s="416"/>
      <c r="O12" s="419"/>
      <c r="P12" s="416"/>
      <c r="Q12" s="420"/>
      <c r="R12" s="420"/>
      <c r="S12" s="420"/>
      <c r="T12" s="420"/>
      <c r="U12" s="421"/>
      <c r="V12" s="421"/>
      <c r="W12" s="420"/>
      <c r="X12" s="420"/>
      <c r="Y12" s="420"/>
      <c r="Z12" s="422"/>
    </row>
    <row r="13" spans="1:26" ht="15.75" thickBot="1">
      <c r="A13" s="430"/>
      <c r="B13" s="415"/>
      <c r="C13" s="416"/>
      <c r="D13" s="416"/>
      <c r="E13" s="417"/>
      <c r="F13" s="418"/>
      <c r="G13" s="419"/>
      <c r="H13" s="416"/>
      <c r="I13" s="414"/>
      <c r="J13" s="415"/>
      <c r="K13" s="415"/>
      <c r="L13" s="415"/>
      <c r="M13" s="415"/>
      <c r="N13" s="416"/>
      <c r="O13" s="419"/>
      <c r="P13" s="416"/>
      <c r="Q13" s="420"/>
      <c r="R13" s="420"/>
      <c r="S13" s="420"/>
      <c r="T13" s="420"/>
      <c r="U13" s="421"/>
      <c r="V13" s="421"/>
      <c r="W13" s="420"/>
      <c r="X13" s="420"/>
      <c r="Y13" s="420"/>
      <c r="Z13" s="422"/>
    </row>
    <row r="14" spans="1:26" ht="26.25" thickBot="1">
      <c r="A14" s="300" t="s">
        <v>264</v>
      </c>
      <c r="B14" s="300" t="s">
        <v>63</v>
      </c>
      <c r="C14" s="301" t="s">
        <v>91</v>
      </c>
      <c r="D14" s="403" t="s">
        <v>371</v>
      </c>
      <c r="E14" s="431" t="s">
        <v>66</v>
      </c>
      <c r="F14" s="302" t="s">
        <v>188</v>
      </c>
      <c r="G14" s="303" t="s">
        <v>68</v>
      </c>
      <c r="H14" s="304" t="s">
        <v>69</v>
      </c>
      <c r="I14" s="305" t="s">
        <v>70</v>
      </c>
      <c r="J14" s="302" t="s">
        <v>71</v>
      </c>
      <c r="K14" s="302" t="s">
        <v>72</v>
      </c>
      <c r="L14" s="302" t="s">
        <v>73</v>
      </c>
      <c r="M14" s="302" t="s">
        <v>74</v>
      </c>
      <c r="N14" s="302" t="s">
        <v>75</v>
      </c>
      <c r="O14" s="303" t="s">
        <v>76</v>
      </c>
      <c r="P14" s="303" t="s">
        <v>77</v>
      </c>
      <c r="Q14" s="379" t="s">
        <v>78</v>
      </c>
      <c r="R14" s="379" t="s">
        <v>63</v>
      </c>
      <c r="S14" s="302" t="s">
        <v>79</v>
      </c>
      <c r="T14" s="302" t="s">
        <v>63</v>
      </c>
      <c r="U14" s="303" t="s">
        <v>80</v>
      </c>
      <c r="V14" s="302" t="s">
        <v>81</v>
      </c>
      <c r="W14" s="302" t="s">
        <v>83</v>
      </c>
      <c r="X14" s="302" t="s">
        <v>84</v>
      </c>
      <c r="Y14" s="432" t="s">
        <v>85</v>
      </c>
      <c r="Z14" s="434" t="s">
        <v>373</v>
      </c>
    </row>
    <row r="15" spans="1:26" ht="32.25" customHeight="1">
      <c r="A15" s="387">
        <v>1</v>
      </c>
      <c r="B15" s="382">
        <v>41093</v>
      </c>
      <c r="C15" s="383"/>
      <c r="D15" s="383"/>
      <c r="E15" s="384" t="s">
        <v>456</v>
      </c>
      <c r="F15" s="385" t="s">
        <v>455</v>
      </c>
      <c r="G15" s="443">
        <v>590</v>
      </c>
      <c r="H15" s="383"/>
      <c r="I15" s="387">
        <v>41</v>
      </c>
      <c r="J15" s="382">
        <v>41096</v>
      </c>
      <c r="K15" s="382">
        <v>41098</v>
      </c>
      <c r="L15" s="382"/>
      <c r="M15" s="382"/>
      <c r="N15" s="388"/>
      <c r="O15" s="386"/>
      <c r="P15" s="450"/>
      <c r="Q15" s="388"/>
      <c r="R15" s="388"/>
      <c r="S15" s="388"/>
      <c r="T15" s="388"/>
      <c r="U15" s="389"/>
      <c r="V15" s="389"/>
      <c r="W15" s="388"/>
      <c r="X15" s="388"/>
      <c r="Y15" s="388"/>
      <c r="Z15" s="433"/>
    </row>
    <row r="16" spans="1:26" ht="30" customHeight="1">
      <c r="A16" s="387">
        <v>2</v>
      </c>
      <c r="B16" s="382">
        <v>41092</v>
      </c>
      <c r="C16" s="383"/>
      <c r="D16" s="383"/>
      <c r="E16" s="384" t="s">
        <v>454</v>
      </c>
      <c r="F16" s="385" t="s">
        <v>455</v>
      </c>
      <c r="G16" s="443">
        <v>950</v>
      </c>
      <c r="H16" s="383"/>
      <c r="I16" s="387">
        <v>35</v>
      </c>
      <c r="J16" s="382">
        <v>41092</v>
      </c>
      <c r="K16" s="382">
        <v>41102</v>
      </c>
      <c r="L16" s="382"/>
      <c r="M16" s="382"/>
      <c r="N16" s="388"/>
      <c r="O16" s="386"/>
      <c r="P16" s="450"/>
      <c r="Q16" s="388"/>
      <c r="R16" s="388"/>
      <c r="S16" s="388"/>
      <c r="T16" s="388"/>
      <c r="U16" s="389"/>
      <c r="V16" s="389"/>
      <c r="W16" s="388"/>
      <c r="X16" s="388"/>
      <c r="Y16" s="388"/>
      <c r="Z16" s="433"/>
    </row>
    <row r="17" spans="1:26" ht="25.5" customHeight="1">
      <c r="A17" s="387">
        <v>3</v>
      </c>
      <c r="B17" s="382">
        <v>41096</v>
      </c>
      <c r="C17" s="383"/>
      <c r="D17" s="383"/>
      <c r="E17" s="384" t="s">
        <v>320</v>
      </c>
      <c r="F17" s="385" t="s">
        <v>455</v>
      </c>
      <c r="G17" s="443"/>
      <c r="H17" s="383"/>
      <c r="I17" s="387" t="s">
        <v>457</v>
      </c>
      <c r="J17" s="382"/>
      <c r="K17" s="382"/>
      <c r="L17" s="382"/>
      <c r="M17" s="382"/>
      <c r="N17" s="388"/>
      <c r="O17" s="386"/>
      <c r="P17" s="450"/>
      <c r="Q17" s="388"/>
      <c r="R17" s="388"/>
      <c r="S17" s="388"/>
      <c r="T17" s="388"/>
      <c r="U17" s="389"/>
      <c r="V17" s="389"/>
      <c r="W17" s="388"/>
      <c r="X17" s="388"/>
      <c r="Y17" s="388"/>
      <c r="Z17" s="4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Rocio Silva Chavez</dc:creator>
  <cp:keywords/>
  <dc:description/>
  <cp:lastModifiedBy>lvillarreal</cp:lastModifiedBy>
  <cp:lastPrinted>2014-10-03T19:29:16Z</cp:lastPrinted>
  <dcterms:created xsi:type="dcterms:W3CDTF">2012-01-10T21:47:16Z</dcterms:created>
  <dcterms:modified xsi:type="dcterms:W3CDTF">2015-02-12T16:11:11Z</dcterms:modified>
  <cp:category/>
  <cp:version/>
  <cp:contentType/>
  <cp:contentStatus/>
</cp:coreProperties>
</file>